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36C5CDCD-B1DB-483B-8B7E-F62ECB6FFB28}" xr6:coauthVersionLast="45" xr6:coauthVersionMax="45" xr10:uidLastSave="{00000000-0000-0000-0000-000000000000}"/>
  <bookViews>
    <workbookView xWindow="-108" yWindow="-108" windowWidth="23256" windowHeight="12576" xr2:uid="{5AC2A207-D6EB-41F1-B0AA-4DA12E09B678}"/>
  </bookViews>
  <sheets>
    <sheet name="Quarterly" sheetId="1" r:id="rId1"/>
  </sheets>
  <definedNames>
    <definedName name="AcmeSeasWeight">#REF!</definedName>
    <definedName name="Alpha">#REF!</definedName>
    <definedName name="Beta">#REF!</definedName>
    <definedName name="Gamma">#REF!</definedName>
    <definedName name="M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D4" i="1"/>
  <c r="BV13" i="1" l="1"/>
  <c r="BW13" i="1"/>
  <c r="BX13" i="1"/>
  <c r="BY13" i="1"/>
  <c r="BZ13" i="1"/>
  <c r="BU13" i="1"/>
  <c r="BH8" i="1"/>
  <c r="BH7" i="1" s="1"/>
  <c r="BD8" i="1"/>
  <c r="BD7" i="1" s="1"/>
  <c r="BF8" i="1"/>
  <c r="BF7" i="1" s="1"/>
  <c r="BJ8" i="1"/>
  <c r="BJ7" i="1" s="1"/>
  <c r="BM8" i="1"/>
  <c r="BM7" i="1" s="1"/>
  <c r="D8" i="1"/>
  <c r="D7" i="1" s="1"/>
  <c r="E8" i="1"/>
  <c r="E7" i="1" s="1"/>
  <c r="F8" i="1"/>
  <c r="F7" i="1" s="1"/>
  <c r="G8" i="1"/>
  <c r="G7" i="1" s="1"/>
  <c r="H8" i="1"/>
  <c r="H7" i="1" s="1"/>
  <c r="I8" i="1"/>
  <c r="I7" i="1" s="1"/>
  <c r="J8" i="1"/>
  <c r="J7" i="1" s="1"/>
  <c r="K8" i="1"/>
  <c r="K7" i="1" s="1"/>
  <c r="L8" i="1"/>
  <c r="L7" i="1" s="1"/>
  <c r="M8" i="1"/>
  <c r="M7" i="1" s="1"/>
  <c r="N8" i="1"/>
  <c r="N7" i="1" s="1"/>
  <c r="O8" i="1"/>
  <c r="O7" i="1" s="1"/>
  <c r="P8" i="1"/>
  <c r="P7" i="1" s="1"/>
  <c r="Q8" i="1"/>
  <c r="Q7" i="1" s="1"/>
  <c r="R8" i="1"/>
  <c r="R7" i="1" s="1"/>
  <c r="S8" i="1"/>
  <c r="S7" i="1" s="1"/>
  <c r="T8" i="1"/>
  <c r="T7" i="1" s="1"/>
  <c r="U8" i="1"/>
  <c r="U7" i="1" s="1"/>
  <c r="V8" i="1"/>
  <c r="V7" i="1" s="1"/>
  <c r="W8" i="1"/>
  <c r="W7" i="1" s="1"/>
  <c r="X8" i="1"/>
  <c r="X7" i="1" s="1"/>
  <c r="Y8" i="1"/>
  <c r="Y7" i="1" s="1"/>
  <c r="Z8" i="1"/>
  <c r="Z7" i="1" s="1"/>
  <c r="AA8" i="1"/>
  <c r="AA7" i="1" s="1"/>
  <c r="AB8" i="1"/>
  <c r="AB7" i="1" s="1"/>
  <c r="AC8" i="1"/>
  <c r="AC7" i="1" s="1"/>
  <c r="AD8" i="1"/>
  <c r="AD7" i="1" s="1"/>
  <c r="AE8" i="1"/>
  <c r="AE7" i="1" s="1"/>
  <c r="AF8" i="1"/>
  <c r="AF7" i="1" s="1"/>
  <c r="AG8" i="1"/>
  <c r="AG7" i="1" s="1"/>
  <c r="AH8" i="1"/>
  <c r="AH7" i="1" s="1"/>
  <c r="AI8" i="1"/>
  <c r="AI7" i="1" s="1"/>
  <c r="AJ8" i="1"/>
  <c r="AJ7" i="1" s="1"/>
  <c r="AK8" i="1"/>
  <c r="AK7" i="1" s="1"/>
  <c r="AL8" i="1"/>
  <c r="AL7" i="1" s="1"/>
  <c r="AM8" i="1"/>
  <c r="AM7" i="1" s="1"/>
  <c r="AN8" i="1"/>
  <c r="AN7" i="1" s="1"/>
  <c r="AO8" i="1"/>
  <c r="AO7" i="1" s="1"/>
  <c r="AP8" i="1"/>
  <c r="AP7" i="1" s="1"/>
  <c r="AQ8" i="1"/>
  <c r="AQ7" i="1" s="1"/>
  <c r="AR8" i="1"/>
  <c r="AR7" i="1" s="1"/>
  <c r="AS8" i="1"/>
  <c r="AS7" i="1" s="1"/>
  <c r="AT8" i="1"/>
  <c r="AT7" i="1" s="1"/>
  <c r="AU8" i="1"/>
  <c r="AU7" i="1" s="1"/>
  <c r="AV8" i="1"/>
  <c r="AV7" i="1" s="1"/>
  <c r="AW8" i="1"/>
  <c r="AW7" i="1" s="1"/>
  <c r="AX8" i="1"/>
  <c r="AX7" i="1" s="1"/>
  <c r="AY8" i="1"/>
  <c r="AY7" i="1" s="1"/>
  <c r="AZ8" i="1"/>
  <c r="AZ7" i="1" s="1"/>
  <c r="BA8" i="1"/>
  <c r="BA7" i="1" s="1"/>
  <c r="BB8" i="1"/>
  <c r="BB7" i="1" s="1"/>
  <c r="BE8" i="1"/>
  <c r="BE7" i="1" s="1"/>
  <c r="BI8" i="1"/>
  <c r="BI7" i="1" s="1"/>
  <c r="C7" i="1"/>
  <c r="C8" i="1"/>
  <c r="BG8" i="1" l="1"/>
  <c r="BG7" i="1" s="1"/>
  <c r="BC8" i="1"/>
  <c r="BC7" i="1" s="1"/>
  <c r="BL8" i="1" l="1"/>
  <c r="BL7" i="1" s="1"/>
  <c r="BQ8" i="1"/>
  <c r="BQ7" i="1" s="1"/>
  <c r="BN8" i="1"/>
  <c r="BN7" i="1" s="1"/>
  <c r="BK8" i="1"/>
  <c r="BK7" i="1" s="1"/>
  <c r="BY8" i="1" l="1"/>
  <c r="BY7" i="1" s="1"/>
  <c r="BU8" i="1"/>
  <c r="BU7" i="1" s="1"/>
  <c r="BP8" i="1"/>
  <c r="BP7" i="1" s="1"/>
  <c r="BR8" i="1"/>
  <c r="BR7" i="1" s="1"/>
  <c r="BO8" i="1"/>
  <c r="BO7" i="1" s="1"/>
  <c r="BX8" i="1" l="1"/>
  <c r="BX7" i="1" s="1"/>
  <c r="BT8" i="1"/>
  <c r="BT7" i="1" s="1"/>
  <c r="BZ8" i="1"/>
  <c r="BZ7" i="1" s="1"/>
  <c r="BV8" i="1"/>
  <c r="BV7" i="1" s="1"/>
  <c r="BS8" i="1"/>
  <c r="BS7" i="1" s="1"/>
  <c r="BW8" i="1"/>
  <c r="BW7" i="1" s="1"/>
  <c r="AA25" i="1" l="1"/>
  <c r="AU25" i="1"/>
  <c r="BO25" i="1"/>
  <c r="BS25" i="1"/>
  <c r="BI16" i="1" l="1"/>
  <c r="AS16" i="1"/>
  <c r="J16" i="1"/>
  <c r="BG16" i="1"/>
  <c r="BS16" i="1"/>
  <c r="AL16" i="1"/>
  <c r="BN16" i="1"/>
  <c r="AY16" i="1"/>
  <c r="AA16" i="1"/>
  <c r="S16" i="1"/>
  <c r="H16" i="1"/>
  <c r="Z16" i="1"/>
  <c r="C16" i="1"/>
  <c r="G16" i="1"/>
  <c r="BK16" i="1"/>
  <c r="BC16" i="1"/>
  <c r="AU16" i="1"/>
  <c r="AI16" i="1"/>
  <c r="Y16" i="1"/>
  <c r="Q16" i="1"/>
  <c r="R16" i="1"/>
  <c r="K16" i="1"/>
  <c r="BV16" i="1"/>
  <c r="BJ16" i="1"/>
  <c r="BB16" i="1"/>
  <c r="AT16" i="1"/>
  <c r="AE16" i="1"/>
  <c r="W16" i="1"/>
  <c r="O16" i="1"/>
  <c r="D16" i="1"/>
  <c r="BW16" i="1"/>
  <c r="BO16" i="1"/>
  <c r="AQ16" i="1"/>
  <c r="AM16" i="1"/>
  <c r="BZ16" i="1"/>
  <c r="BR16" i="1"/>
  <c r="BF16" i="1"/>
  <c r="AX16" i="1"/>
  <c r="AP16" i="1"/>
  <c r="AH16" i="1"/>
  <c r="AD16" i="1"/>
  <c r="V16" i="1"/>
  <c r="N16" i="1"/>
  <c r="F16" i="1"/>
  <c r="BY16" i="1"/>
  <c r="BU16" i="1"/>
  <c r="BQ16" i="1"/>
  <c r="BM16" i="1"/>
  <c r="BE16" i="1"/>
  <c r="AW16" i="1"/>
  <c r="AO16" i="1"/>
  <c r="AK16" i="1"/>
  <c r="AG16" i="1"/>
  <c r="AC16" i="1"/>
  <c r="U16" i="1"/>
  <c r="M16" i="1"/>
  <c r="I16" i="1"/>
  <c r="E16" i="1"/>
  <c r="BX16" i="1"/>
  <c r="BT16" i="1"/>
  <c r="BP16" i="1"/>
  <c r="BL16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BW25" i="1"/>
  <c r="AQ25" i="1"/>
  <c r="AM25" i="1"/>
  <c r="S25" i="1"/>
  <c r="BK25" i="1"/>
  <c r="K25" i="1"/>
  <c r="BC25" i="1"/>
  <c r="AI25" i="1"/>
  <c r="G25" i="1"/>
  <c r="BG25" i="1"/>
  <c r="AY25" i="1"/>
  <c r="BZ25" i="1"/>
  <c r="BV25" i="1"/>
  <c r="BR25" i="1"/>
  <c r="BN25" i="1"/>
  <c r="BJ25" i="1"/>
  <c r="BF25" i="1"/>
  <c r="BB25" i="1"/>
  <c r="AX25" i="1"/>
  <c r="AT25" i="1"/>
  <c r="AP25" i="1"/>
  <c r="AL25" i="1"/>
  <c r="AH25" i="1"/>
  <c r="AD25" i="1"/>
  <c r="Z25" i="1"/>
  <c r="V25" i="1"/>
  <c r="R25" i="1"/>
  <c r="N25" i="1"/>
  <c r="J25" i="1"/>
  <c r="F25" i="1"/>
  <c r="AE25" i="1"/>
  <c r="W25" i="1"/>
  <c r="O25" i="1"/>
  <c r="BY25" i="1"/>
  <c r="BU25" i="1"/>
  <c r="BQ25" i="1"/>
  <c r="BM25" i="1"/>
  <c r="BI25" i="1"/>
  <c r="BE25" i="1"/>
  <c r="BA25" i="1"/>
  <c r="AW25" i="1"/>
  <c r="AS25" i="1"/>
  <c r="AO25" i="1"/>
  <c r="AK25" i="1"/>
  <c r="AG25" i="1"/>
  <c r="AC25" i="1"/>
  <c r="Y25" i="1"/>
  <c r="U25" i="1"/>
  <c r="Q25" i="1"/>
  <c r="M25" i="1"/>
  <c r="I25" i="1"/>
  <c r="E25" i="1"/>
  <c r="C25" i="1"/>
  <c r="BX25" i="1"/>
  <c r="BT25" i="1"/>
  <c r="BP25" i="1"/>
  <c r="BL25" i="1"/>
  <c r="BH25" i="1"/>
  <c r="BD25" i="1"/>
  <c r="AZ25" i="1"/>
  <c r="AV25" i="1"/>
  <c r="AR25" i="1"/>
  <c r="AN25" i="1"/>
  <c r="AJ25" i="1"/>
  <c r="AF25" i="1"/>
  <c r="AB25" i="1"/>
  <c r="X25" i="1"/>
  <c r="T25" i="1"/>
  <c r="P25" i="1"/>
  <c r="L25" i="1"/>
  <c r="H25" i="1"/>
  <c r="D25" i="1"/>
  <c r="P29" i="1" l="1"/>
  <c r="AV29" i="1"/>
  <c r="AY29" i="1"/>
  <c r="AQ29" i="1"/>
  <c r="L18" i="1"/>
  <c r="L29" i="1" s="1"/>
  <c r="L17" i="1"/>
  <c r="AB18" i="1"/>
  <c r="AB27" i="1" s="1"/>
  <c r="AB17" i="1"/>
  <c r="BH18" i="1"/>
  <c r="BH29" i="1" s="1"/>
  <c r="BH17" i="1"/>
  <c r="BX18" i="1"/>
  <c r="BX27" i="1" s="1"/>
  <c r="BX17" i="1"/>
  <c r="U18" i="1"/>
  <c r="U29" i="1" s="1"/>
  <c r="U17" i="1"/>
  <c r="BQ18" i="1"/>
  <c r="BQ27" i="1" s="1"/>
  <c r="BQ17" i="1"/>
  <c r="N18" i="1"/>
  <c r="N29" i="1" s="1"/>
  <c r="N17" i="1"/>
  <c r="BZ18" i="1"/>
  <c r="BZ27" i="1" s="1"/>
  <c r="BZ17" i="1"/>
  <c r="BW18" i="1"/>
  <c r="BW29" i="1" s="1"/>
  <c r="BW17" i="1"/>
  <c r="BV18" i="1"/>
  <c r="BV27" i="1" s="1"/>
  <c r="BV17" i="1"/>
  <c r="Y18" i="1"/>
  <c r="Y27" i="1" s="1"/>
  <c r="Y17" i="1"/>
  <c r="AF18" i="1"/>
  <c r="AF27" i="1" s="1"/>
  <c r="AF17" i="1"/>
  <c r="AV18" i="1"/>
  <c r="AV17" i="1"/>
  <c r="BL18" i="1"/>
  <c r="BL29" i="1" s="1"/>
  <c r="BL17" i="1"/>
  <c r="AC18" i="1"/>
  <c r="AC29" i="1" s="1"/>
  <c r="AC17" i="1"/>
  <c r="AW18" i="1"/>
  <c r="AW17" i="1"/>
  <c r="BU18" i="1"/>
  <c r="BU29" i="1" s="1"/>
  <c r="BU17" i="1"/>
  <c r="AX18" i="1"/>
  <c r="AX27" i="1" s="1"/>
  <c r="AX17" i="1"/>
  <c r="AM18" i="1"/>
  <c r="AM29" i="1" s="1"/>
  <c r="AM17" i="1"/>
  <c r="D18" i="1"/>
  <c r="D29" i="1" s="1"/>
  <c r="D17" i="1"/>
  <c r="AT18" i="1"/>
  <c r="AT29" i="1" s="1"/>
  <c r="AT17" i="1"/>
  <c r="K18" i="1"/>
  <c r="K17" i="1"/>
  <c r="G18" i="1"/>
  <c r="G27" i="1" s="1"/>
  <c r="G17" i="1"/>
  <c r="S18" i="1"/>
  <c r="S29" i="1" s="1"/>
  <c r="S17" i="1"/>
  <c r="AL18" i="1"/>
  <c r="AL29" i="1" s="1"/>
  <c r="AL17" i="1"/>
  <c r="J18" i="1"/>
  <c r="J27" i="1" s="1"/>
  <c r="J17" i="1"/>
  <c r="T18" i="1"/>
  <c r="T27" i="1" s="1"/>
  <c r="T17" i="1"/>
  <c r="AJ18" i="1"/>
  <c r="AJ29" i="1" s="1"/>
  <c r="AJ17" i="1"/>
  <c r="AZ18" i="1"/>
  <c r="AZ29" i="1" s="1"/>
  <c r="AZ17" i="1"/>
  <c r="BP18" i="1"/>
  <c r="BP27" i="1" s="1"/>
  <c r="BP17" i="1"/>
  <c r="I18" i="1"/>
  <c r="I29" i="1" s="1"/>
  <c r="I17" i="1"/>
  <c r="AG18" i="1"/>
  <c r="AG27" i="1" s="1"/>
  <c r="AG17" i="1"/>
  <c r="BE18" i="1"/>
  <c r="BE29" i="1" s="1"/>
  <c r="BE17" i="1"/>
  <c r="BY18" i="1"/>
  <c r="BY27" i="1" s="1"/>
  <c r="BY17" i="1"/>
  <c r="AD18" i="1"/>
  <c r="AD27" i="1" s="1"/>
  <c r="AD17" i="1"/>
  <c r="BF18" i="1"/>
  <c r="BF27" i="1" s="1"/>
  <c r="BF17" i="1"/>
  <c r="AQ18" i="1"/>
  <c r="AQ17" i="1"/>
  <c r="O18" i="1"/>
  <c r="O27" i="1" s="1"/>
  <c r="O17" i="1"/>
  <c r="BB18" i="1"/>
  <c r="BB29" i="1" s="1"/>
  <c r="BB17" i="1"/>
  <c r="R18" i="1"/>
  <c r="R27" i="1" s="1"/>
  <c r="R17" i="1"/>
  <c r="AU18" i="1"/>
  <c r="AU29" i="1" s="1"/>
  <c r="AU17" i="1"/>
  <c r="AA18" i="1"/>
  <c r="AA17" i="1"/>
  <c r="BA18" i="1"/>
  <c r="BA29" i="1" s="1"/>
  <c r="BA17" i="1"/>
  <c r="AS18" i="1"/>
  <c r="AS17" i="1"/>
  <c r="AR18" i="1"/>
  <c r="AR29" i="1" s="1"/>
  <c r="AR17" i="1"/>
  <c r="AO18" i="1"/>
  <c r="AO27" i="1" s="1"/>
  <c r="AO17" i="1"/>
  <c r="AP18" i="1"/>
  <c r="AP29" i="1" s="1"/>
  <c r="AP17" i="1"/>
  <c r="AE18" i="1"/>
  <c r="AE17" i="1"/>
  <c r="BK18" i="1"/>
  <c r="BK29" i="1" s="1"/>
  <c r="BK17" i="1"/>
  <c r="H18" i="1"/>
  <c r="H27" i="1" s="1"/>
  <c r="H17" i="1"/>
  <c r="BN18" i="1"/>
  <c r="BN29" i="1" s="1"/>
  <c r="BN17" i="1"/>
  <c r="BG18" i="1"/>
  <c r="BG17" i="1"/>
  <c r="P18" i="1"/>
  <c r="P17" i="1"/>
  <c r="E18" i="1"/>
  <c r="E27" i="1" s="1"/>
  <c r="E17" i="1"/>
  <c r="V18" i="1"/>
  <c r="V29" i="1" s="1"/>
  <c r="V17" i="1"/>
  <c r="AI18" i="1"/>
  <c r="AI27" i="1" s="1"/>
  <c r="AI17" i="1"/>
  <c r="X18" i="1"/>
  <c r="X29" i="1" s="1"/>
  <c r="X17" i="1"/>
  <c r="AN18" i="1"/>
  <c r="AN27" i="1" s="1"/>
  <c r="AN17" i="1"/>
  <c r="BD18" i="1"/>
  <c r="BD29" i="1" s="1"/>
  <c r="BD17" i="1"/>
  <c r="BT18" i="1"/>
  <c r="BT27" i="1" s="1"/>
  <c r="BT17" i="1"/>
  <c r="M18" i="1"/>
  <c r="M29" i="1" s="1"/>
  <c r="M17" i="1"/>
  <c r="AK18" i="1"/>
  <c r="AK27" i="1" s="1"/>
  <c r="AK17" i="1"/>
  <c r="BM18" i="1"/>
  <c r="BM29" i="1" s="1"/>
  <c r="BM17" i="1"/>
  <c r="F18" i="1"/>
  <c r="F27" i="1" s="1"/>
  <c r="F17" i="1"/>
  <c r="AH18" i="1"/>
  <c r="AH27" i="1" s="1"/>
  <c r="AH17" i="1"/>
  <c r="BR18" i="1"/>
  <c r="BR27" i="1" s="1"/>
  <c r="BR17" i="1"/>
  <c r="BO18" i="1"/>
  <c r="BO29" i="1" s="1"/>
  <c r="BO17" i="1"/>
  <c r="W18" i="1"/>
  <c r="W29" i="1" s="1"/>
  <c r="W17" i="1"/>
  <c r="BJ18" i="1"/>
  <c r="BJ29" i="1" s="1"/>
  <c r="BJ17" i="1"/>
  <c r="Q18" i="1"/>
  <c r="Q29" i="1" s="1"/>
  <c r="Q17" i="1"/>
  <c r="BC18" i="1"/>
  <c r="BC29" i="1" s="1"/>
  <c r="BC17" i="1"/>
  <c r="Z18" i="1"/>
  <c r="Z27" i="1" s="1"/>
  <c r="Z17" i="1"/>
  <c r="AY18" i="1"/>
  <c r="AY17" i="1"/>
  <c r="BS18" i="1"/>
  <c r="BS17" i="1"/>
  <c r="BI18" i="1"/>
  <c r="BI29" i="1" s="1"/>
  <c r="BI17" i="1"/>
  <c r="C18" i="1"/>
  <c r="C27" i="1" s="1"/>
  <c r="C17" i="1"/>
  <c r="AJ27" i="1"/>
  <c r="AZ27" i="1"/>
  <c r="I27" i="1"/>
  <c r="BE27" i="1"/>
  <c r="BB27" i="1"/>
  <c r="AU27" i="1"/>
  <c r="AY27" i="1"/>
  <c r="L27" i="1"/>
  <c r="AR27" i="1"/>
  <c r="U27" i="1"/>
  <c r="AP27" i="1"/>
  <c r="BW27" i="1"/>
  <c r="AE27" i="1"/>
  <c r="AQ27" i="1"/>
  <c r="M27" i="1"/>
  <c r="P27" i="1"/>
  <c r="AV27" i="1"/>
  <c r="AW27" i="1"/>
  <c r="BU27" i="1"/>
  <c r="D27" i="1"/>
  <c r="AT27" i="1"/>
  <c r="S27" i="1"/>
  <c r="AL27" i="1"/>
  <c r="T29" i="1" l="1"/>
  <c r="AB29" i="1"/>
  <c r="C29" i="1"/>
  <c r="AM27" i="1"/>
  <c r="AI29" i="1"/>
  <c r="AG29" i="1"/>
  <c r="AE29" i="1"/>
  <c r="AH29" i="1"/>
  <c r="Y29" i="1"/>
  <c r="V27" i="1"/>
  <c r="AD29" i="1"/>
  <c r="AN29" i="1"/>
  <c r="K29" i="1"/>
  <c r="N27" i="1"/>
  <c r="G29" i="1"/>
  <c r="R29" i="1"/>
  <c r="Z29" i="1"/>
  <c r="AO29" i="1"/>
  <c r="F29" i="1"/>
  <c r="H29" i="1"/>
  <c r="AC27" i="1"/>
  <c r="BH27" i="1"/>
  <c r="Q27" i="1"/>
  <c r="X27" i="1"/>
  <c r="O29" i="1"/>
  <c r="AK29" i="1"/>
  <c r="AA29" i="1"/>
  <c r="K27" i="1"/>
  <c r="BN27" i="1"/>
  <c r="AS29" i="1"/>
  <c r="E29" i="1"/>
  <c r="AF29" i="1"/>
  <c r="J29" i="1"/>
  <c r="AX29" i="1"/>
  <c r="AW29" i="1"/>
  <c r="BA27" i="1"/>
  <c r="BK27" i="1"/>
  <c r="BJ27" i="1"/>
  <c r="BD27" i="1"/>
  <c r="BI27" i="1"/>
  <c r="BL27" i="1"/>
  <c r="BM27" i="1"/>
  <c r="BZ29" i="1"/>
  <c r="BP29" i="1"/>
  <c r="BV29" i="1"/>
  <c r="BO27" i="1"/>
  <c r="BR29" i="1"/>
  <c r="BT29" i="1"/>
  <c r="BF29" i="1"/>
  <c r="BY29" i="1"/>
  <c r="BG27" i="1"/>
  <c r="BS27" i="1"/>
  <c r="BS29" i="1"/>
  <c r="BG29" i="1"/>
  <c r="BQ29" i="1"/>
  <c r="BX29" i="1"/>
  <c r="BC27" i="1"/>
  <c r="AS27" i="1"/>
  <c r="AA27" i="1"/>
  <c r="W27" i="1"/>
</calcChain>
</file>

<file path=xl/sharedStrings.xml><?xml version="1.0" encoding="utf-8"?>
<sst xmlns="http://schemas.openxmlformats.org/spreadsheetml/2006/main" count="100" uniqueCount="94">
  <si>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</si>
  <si>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</si>
  <si>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</si>
  <si>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</si>
  <si>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</si>
  <si>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</si>
  <si>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</si>
  <si>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</si>
  <si>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</si>
  <si>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</si>
  <si>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</si>
  <si>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</si>
  <si>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</si>
  <si>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</si>
  <si>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</si>
  <si>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</si>
  <si>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</si>
  <si>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</si>
  <si>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</si>
  <si>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</si>
  <si>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</si>
  <si>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</si>
  <si>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</si>
  <si>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</si>
  <si>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</si>
  <si>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</si>
  <si>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</si>
  <si>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</si>
  <si>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</si>
  <si>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</si>
  <si>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</si>
  <si>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</si>
  <si>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</si>
  <si>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</si>
  <si>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</si>
  <si>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</si>
  <si>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</si>
  <si>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</si>
  <si>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</si>
  <si>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</si>
  <si>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</si>
  <si>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</si>
  <si>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</si>
  <si>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</si>
  <si>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</si>
  <si>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</si>
  <si>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</si>
  <si>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</si>
  <si>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</si>
  <si>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</si>
  <si>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</si>
  <si>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</si>
  <si>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</si>
  <si>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</si>
  <si>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</si>
  <si>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</si>
  <si>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</si>
  <si>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</si>
  <si>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</si>
  <si>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</si>
  <si>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</si>
  <si>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</si>
  <si>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</si>
  <si>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</si>
  <si>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</si>
  <si>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</si>
  <si>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</si>
  <si>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</si>
  <si>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</si>
  <si>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</si>
  <si>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</si>
  <si>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</si>
  <si>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</si>
  <si>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</si>
  <si>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</si>
  <si>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</si>
  <si>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Revenue (£ m)</t>
  </si>
  <si>
    <t>Revenue (Index)</t>
  </si>
  <si>
    <t>Unit Price (£)</t>
  </si>
  <si>
    <t>Units Sold</t>
  </si>
  <si>
    <t>Energy p/KWh</t>
  </si>
  <si>
    <t>KWh per Unit</t>
  </si>
  <si>
    <t>Energy Cost (£m)</t>
  </si>
  <si>
    <t>Operating Profit</t>
  </si>
  <si>
    <t>Unit Labour Cost/annum (£)</t>
  </si>
  <si>
    <t>Workforce</t>
  </si>
  <si>
    <t>Total Labour Cost (£m)</t>
  </si>
  <si>
    <t>Acme</t>
  </si>
  <si>
    <t>Cost of Goods Sold (£m)</t>
  </si>
  <si>
    <t>Stores</t>
  </si>
  <si>
    <t>Revenue per store (£000)</t>
  </si>
  <si>
    <t xml:space="preserve">Units sold per worker </t>
  </si>
  <si>
    <t>Revenue per employee (£)</t>
  </si>
  <si>
    <t>Food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</si>
</sst>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0.000"/>
    <numFmt numFmtId="168" formatCode="_-* #,##0.000_-;\-* #,##0.000_-;_-* &quot;-&quot;??_-;_-@_-"/>
    <numFmt numFmtId="169" formatCode="#,##0_ ;[Red]\-#,##0\ "/>
    <numFmt numFmtId="170" formatCode="0.0%"/>
    <numFmt numFmtId="171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">
    <xf numFmtId="0" fontId="0" fillId="0" borderId="0" xfId="0"/>
    <xf numFmtId="166" fontId="4" fillId="0" borderId="0" xfId="2" applyNumberFormat="1" applyFont="1" applyAlignment="1">
      <alignment horizontal="right"/>
    </xf>
    <xf numFmtId="168" fontId="4" fillId="0" borderId="0" xfId="1" applyNumberFormat="1" applyFont="1" applyAlignment="1">
      <alignment horizontal="right"/>
    </xf>
    <xf numFmtId="167" fontId="4" fillId="0" borderId="0" xfId="2" applyNumberFormat="1" applyFont="1" applyAlignment="1">
      <alignment horizontal="right"/>
    </xf>
    <xf numFmtId="168" fontId="4" fillId="0" borderId="0" xfId="1" applyNumberFormat="1" applyFont="1"/>
    <xf numFmtId="165" fontId="6" fillId="0" borderId="0" xfId="1" applyNumberFormat="1" applyFont="1"/>
    <xf numFmtId="164" fontId="6" fillId="0" borderId="0" xfId="1" applyNumberFormat="1" applyFont="1"/>
    <xf numFmtId="0" fontId="6" fillId="0" borderId="0" xfId="0" applyFont="1"/>
    <xf numFmtId="168" fontId="6" fillId="0" borderId="0" xfId="1" applyNumberFormat="1" applyFont="1"/>
    <xf numFmtId="165" fontId="4" fillId="0" borderId="0" xfId="1" applyNumberFormat="1" applyFont="1" applyAlignment="1">
      <alignment horizontal="right"/>
    </xf>
    <xf numFmtId="169" fontId="4" fillId="0" borderId="0" xfId="2" applyNumberFormat="1" applyFont="1" applyAlignment="1">
      <alignment horizontal="right"/>
    </xf>
    <xf numFmtId="165" fontId="6" fillId="0" borderId="0" xfId="1" quotePrefix="1" applyNumberFormat="1" applyFont="1"/>
    <xf numFmtId="0" fontId="0" fillId="3" borderId="0" xfId="0" applyFill="1"/>
    <xf numFmtId="165" fontId="6" fillId="3" borderId="0" xfId="1" quotePrefix="1" applyNumberFormat="1" applyFont="1" applyFill="1"/>
    <xf numFmtId="0" fontId="0" fillId="4" borderId="0" xfId="0" applyFill="1"/>
    <xf numFmtId="165" fontId="6" fillId="4" borderId="0" xfId="1" applyNumberFormat="1" applyFont="1" applyFill="1"/>
    <xf numFmtId="0" fontId="0" fillId="5" borderId="0" xfId="0" applyFill="1"/>
    <xf numFmtId="165" fontId="6" fillId="5" borderId="0" xfId="1" applyNumberFormat="1" applyFont="1" applyFill="1"/>
    <xf numFmtId="0" fontId="0" fillId="2" borderId="0" xfId="0" applyFill="1"/>
    <xf numFmtId="165" fontId="4" fillId="2" borderId="0" xfId="1" applyNumberFormat="1" applyFont="1" applyFill="1" applyAlignment="1">
      <alignment horizontal="right"/>
    </xf>
    <xf numFmtId="166" fontId="6" fillId="0" borderId="0" xfId="0" applyNumberFormat="1" applyFont="1"/>
    <xf numFmtId="1" fontId="8" fillId="0" borderId="0" xfId="2" applyNumberFormat="1" applyFont="1" applyAlignment="1">
      <alignment horizontal="right"/>
    </xf>
    <xf numFmtId="1" fontId="9" fillId="0" borderId="0" xfId="0" applyNumberFormat="1" applyFont="1"/>
    <xf numFmtId="165" fontId="6" fillId="0" borderId="0" xfId="0" applyNumberFormat="1" applyFont="1"/>
    <xf numFmtId="43" fontId="6" fillId="0" borderId="0" xfId="1" applyFont="1"/>
    <xf numFmtId="0" fontId="0" fillId="0" borderId="0" xfId="0" applyAlignment="1">
      <alignment horizontal="right"/>
    </xf>
    <xf numFmtId="170" fontId="0" fillId="0" borderId="0" xfId="8" applyNumberFormat="1" applyFont="1"/>
    <xf numFmtId="170" fontId="4" fillId="0" borderId="0" xfId="8" applyNumberFormat="1" applyFont="1" applyAlignment="1">
      <alignment horizontal="right"/>
    </xf>
    <xf numFmtId="171" fontId="4" fillId="0" borderId="0" xfId="2" applyNumberFormat="1" applyFont="1" applyAlignment="1">
      <alignment horizontal="right"/>
    </xf>
  </cellXfs>
  <cellStyles count="9">
    <cellStyle name="Comma" xfId="1" builtinId="3"/>
    <cellStyle name="Comma 2" xfId="6" xr:uid="{C7335E26-A62D-484F-8E9C-C37893315E3A}"/>
    <cellStyle name="Hyperlink 2" xfId="7" xr:uid="{FB702FF8-D584-4F6C-9DF9-34DCD2AEE477}"/>
    <cellStyle name="Normal" xfId="0" builtinId="0"/>
    <cellStyle name="Normal 2" xfId="3" xr:uid="{3FEF80D6-F736-40B3-A9C9-EFDF5F284F4D}"/>
    <cellStyle name="Normal 3" xfId="2" xr:uid="{21FB36E0-0F09-4484-ADEA-FC90C5AA19A6}"/>
    <cellStyle name="Percent" xfId="8" builtinId="5"/>
    <cellStyle name="Percent 2" xfId="5" xr:uid="{2BF14CE1-7AB2-4DD0-95A3-CB64509792C6}"/>
    <cellStyle name="Percent 3" xfId="4" xr:uid="{E6F7D893-B553-4A59-A032-569AA4D52FD2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5DF0-D649-4C33-A1B5-B5ED0693F27C}">
  <dimension ref="A1:CI96"/>
  <sheetViews>
    <sheetView showGridLines="0" tabSelected="1" workbookViewId="0">
      <selection activeCell="A11" sqref="A11:A12"/>
    </sheetView>
  </sheetViews>
  <sheetFormatPr defaultRowHeight="14.4" x14ac:dyDescent="0.3"/>
  <cols>
    <col min="1" max="1" width="18" bestFit="1" customWidth="1"/>
    <col min="2" max="2" width="24.44140625" bestFit="1" customWidth="1"/>
    <col min="3" max="3" width="11.21875" bestFit="1" customWidth="1"/>
    <col min="4" max="4" width="14" bestFit="1" customWidth="1"/>
    <col min="5" max="78" width="12.33203125" bestFit="1" customWidth="1"/>
  </cols>
  <sheetData>
    <row r="1" spans="1:80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  <c r="BA1">
        <v>51</v>
      </c>
      <c r="BB1">
        <v>52</v>
      </c>
      <c r="BC1">
        <v>53</v>
      </c>
      <c r="BD1">
        <v>54</v>
      </c>
      <c r="BE1">
        <v>55</v>
      </c>
      <c r="BF1">
        <v>56</v>
      </c>
      <c r="BG1">
        <v>57</v>
      </c>
      <c r="BH1">
        <v>58</v>
      </c>
      <c r="BI1">
        <v>59</v>
      </c>
      <c r="BJ1">
        <v>60</v>
      </c>
      <c r="BK1">
        <v>61</v>
      </c>
      <c r="BL1">
        <v>62</v>
      </c>
      <c r="BM1">
        <v>63</v>
      </c>
      <c r="BN1">
        <v>64</v>
      </c>
      <c r="BO1">
        <v>65</v>
      </c>
      <c r="BP1">
        <v>66</v>
      </c>
      <c r="BQ1">
        <v>67</v>
      </c>
      <c r="BR1">
        <v>68</v>
      </c>
      <c r="BS1">
        <v>69</v>
      </c>
      <c r="BT1">
        <v>70</v>
      </c>
      <c r="BU1">
        <v>71</v>
      </c>
      <c r="BV1">
        <v>72</v>
      </c>
      <c r="BW1">
        <v>73</v>
      </c>
      <c r="BX1">
        <v>74</v>
      </c>
      <c r="BY1">
        <v>75</v>
      </c>
      <c r="BZ1">
        <v>76</v>
      </c>
    </row>
    <row r="2" spans="1:80" x14ac:dyDescent="0.3">
      <c r="C2" s="25" t="s">
        <v>0</v>
      </c>
      <c r="D2" s="25" t="s">
        <v>1</v>
      </c>
      <c r="E2" s="25" t="s">
        <v>2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5" t="s">
        <v>8</v>
      </c>
      <c r="L2" s="25" t="s">
        <v>9</v>
      </c>
      <c r="M2" s="25" t="s">
        <v>10</v>
      </c>
      <c r="N2" s="25" t="s">
        <v>11</v>
      </c>
      <c r="O2" s="25" t="s">
        <v>12</v>
      </c>
      <c r="P2" s="25" t="s">
        <v>13</v>
      </c>
      <c r="Q2" s="25" t="s">
        <v>14</v>
      </c>
      <c r="R2" s="25" t="s">
        <v>15</v>
      </c>
      <c r="S2" s="25" t="s">
        <v>16</v>
      </c>
      <c r="T2" s="25" t="s">
        <v>17</v>
      </c>
      <c r="U2" s="25" t="s">
        <v>18</v>
      </c>
      <c r="V2" s="25" t="s">
        <v>19</v>
      </c>
      <c r="W2" s="25" t="s">
        <v>20</v>
      </c>
      <c r="X2" s="25" t="s">
        <v>21</v>
      </c>
      <c r="Y2" s="25" t="s">
        <v>22</v>
      </c>
      <c r="Z2" s="25" t="s">
        <v>23</v>
      </c>
      <c r="AA2" s="25" t="s">
        <v>24</v>
      </c>
      <c r="AB2" s="25" t="s">
        <v>25</v>
      </c>
      <c r="AC2" s="25" t="s">
        <v>26</v>
      </c>
      <c r="AD2" s="25" t="s">
        <v>27</v>
      </c>
      <c r="AE2" s="25" t="s">
        <v>28</v>
      </c>
      <c r="AF2" s="25" t="s">
        <v>29</v>
      </c>
      <c r="AG2" s="25" t="s">
        <v>30</v>
      </c>
      <c r="AH2" s="25" t="s">
        <v>31</v>
      </c>
      <c r="AI2" s="25" t="s">
        <v>32</v>
      </c>
      <c r="AJ2" s="25" t="s">
        <v>33</v>
      </c>
      <c r="AK2" s="25" t="s">
        <v>34</v>
      </c>
      <c r="AL2" s="25" t="s">
        <v>35</v>
      </c>
      <c r="AM2" s="25" t="s">
        <v>36</v>
      </c>
      <c r="AN2" s="25" t="s">
        <v>37</v>
      </c>
      <c r="AO2" s="25" t="s">
        <v>38</v>
      </c>
      <c r="AP2" s="25" t="s">
        <v>39</v>
      </c>
      <c r="AQ2" s="25" t="s">
        <v>40</v>
      </c>
      <c r="AR2" s="25" t="s">
        <v>41</v>
      </c>
      <c r="AS2" s="25" t="s">
        <v>42</v>
      </c>
      <c r="AT2" s="25" t="s">
        <v>43</v>
      </c>
      <c r="AU2" s="25" t="s">
        <v>44</v>
      </c>
      <c r="AV2" s="25" t="s">
        <v>45</v>
      </c>
      <c r="AW2" s="25" t="s">
        <v>46</v>
      </c>
      <c r="AX2" s="25" t="s">
        <v>47</v>
      </c>
      <c r="AY2" s="25" t="s">
        <v>48</v>
      </c>
      <c r="AZ2" s="25" t="s">
        <v>49</v>
      </c>
      <c r="BA2" s="25" t="s">
        <v>50</v>
      </c>
      <c r="BB2" s="25" t="s">
        <v>51</v>
      </c>
      <c r="BC2" s="25" t="s">
        <v>52</v>
      </c>
      <c r="BD2" s="25" t="s">
        <v>53</v>
      </c>
      <c r="BE2" s="25" t="s">
        <v>54</v>
      </c>
      <c r="BF2" s="25" t="s">
        <v>55</v>
      </c>
      <c r="BG2" s="25" t="s">
        <v>56</v>
      </c>
      <c r="BH2" s="25" t="s">
        <v>57</v>
      </c>
      <c r="BI2" s="25" t="s">
        <v>58</v>
      </c>
      <c r="BJ2" s="25" t="s">
        <v>59</v>
      </c>
      <c r="BK2" s="25" t="s">
        <v>60</v>
      </c>
      <c r="BL2" s="25" t="s">
        <v>61</v>
      </c>
      <c r="BM2" s="25" t="s">
        <v>62</v>
      </c>
      <c r="BN2" s="25" t="s">
        <v>63</v>
      </c>
      <c r="BO2" s="25" t="s">
        <v>64</v>
      </c>
      <c r="BP2" s="25" t="s">
        <v>65</v>
      </c>
      <c r="BQ2" s="25" t="s">
        <v>66</v>
      </c>
      <c r="BR2" s="25" t="s">
        <v>67</v>
      </c>
      <c r="BS2" s="25" t="s">
        <v>68</v>
      </c>
      <c r="BT2" s="25" t="s">
        <v>69</v>
      </c>
      <c r="BU2" s="25" t="s">
        <v>70</v>
      </c>
      <c r="BV2" s="25" t="s">
        <v>71</v>
      </c>
      <c r="BW2" s="25" t="s">
        <v>72</v>
      </c>
      <c r="BX2" s="25" t="s">
        <v>73</v>
      </c>
      <c r="BY2" s="25" t="s">
        <v>74</v>
      </c>
      <c r="BZ2" s="25" t="s">
        <v>75</v>
      </c>
    </row>
    <row r="3" spans="1:80" x14ac:dyDescent="0.3">
      <c r="A3" t="s">
        <v>93</v>
      </c>
      <c r="B3" t="s">
        <v>76</v>
      </c>
      <c r="C3" s="5">
        <v>33818.131848091121</v>
      </c>
      <c r="D3" s="5">
        <v>36209.474525677266</v>
      </c>
      <c r="E3" s="5">
        <v>35360.080862325209</v>
      </c>
      <c r="F3" s="5">
        <v>38663.175109175114</v>
      </c>
      <c r="G3" s="5">
        <v>35177.307151293484</v>
      </c>
      <c r="H3" s="5">
        <v>35446.239521437798</v>
      </c>
      <c r="I3" s="5">
        <v>35471.718555669147</v>
      </c>
      <c r="J3" s="5">
        <v>38599.933105460434</v>
      </c>
      <c r="K3" s="5">
        <v>35013.690625968964</v>
      </c>
      <c r="L3" s="5">
        <v>36990.443827072406</v>
      </c>
      <c r="M3" s="5">
        <v>36924.103882357958</v>
      </c>
      <c r="N3" s="5">
        <v>39882.627548552075</v>
      </c>
      <c r="O3" s="5">
        <v>36713.154143211294</v>
      </c>
      <c r="P3" s="5">
        <v>38157.440668249248</v>
      </c>
      <c r="Q3" s="5">
        <v>37608.799822082685</v>
      </c>
      <c r="R3" s="5">
        <v>40443.661295988313</v>
      </c>
      <c r="S3" s="5">
        <v>37183.841632002644</v>
      </c>
      <c r="T3" s="5">
        <v>38812.868501795238</v>
      </c>
      <c r="U3" s="5">
        <v>38762.714224839168</v>
      </c>
      <c r="V3" s="5">
        <v>42144.565825840822</v>
      </c>
      <c r="W3" s="5">
        <v>37303.567870078645</v>
      </c>
      <c r="X3" s="5">
        <v>39611.585474683394</v>
      </c>
      <c r="Y3" s="5">
        <v>39835.778701074203</v>
      </c>
      <c r="Z3" s="5">
        <v>43370.585122884564</v>
      </c>
      <c r="AA3" s="5">
        <v>39073.780227931544</v>
      </c>
      <c r="AB3" s="5">
        <v>40923.826677781988</v>
      </c>
      <c r="AC3" s="5">
        <v>39788.172577671088</v>
      </c>
      <c r="AD3" s="5">
        <v>42941.74593797313</v>
      </c>
      <c r="AE3" s="5">
        <v>39504.168714154381</v>
      </c>
      <c r="AF3" s="5">
        <v>41152.333027042863</v>
      </c>
      <c r="AG3" s="5">
        <v>41011.363155966843</v>
      </c>
      <c r="AH3" s="5">
        <v>43120.413229633567</v>
      </c>
      <c r="AI3" s="5">
        <v>39639.396357244099</v>
      </c>
      <c r="AJ3" s="5">
        <v>40577.845460364879</v>
      </c>
      <c r="AK3" s="5">
        <v>38342.239162791098</v>
      </c>
      <c r="AL3" s="5">
        <v>40643.647662042611</v>
      </c>
      <c r="AM3" s="5">
        <v>36600.160957619759</v>
      </c>
      <c r="AN3" s="5">
        <v>38128.021618351486</v>
      </c>
      <c r="AO3" s="5">
        <v>37729.587208372584</v>
      </c>
      <c r="AP3" s="5">
        <v>40866.978701539789</v>
      </c>
      <c r="AQ3" s="5">
        <v>36673.727016287288</v>
      </c>
      <c r="AR3" s="5">
        <v>38900.518347064521</v>
      </c>
      <c r="AS3" s="5">
        <v>38137.365039200566</v>
      </c>
      <c r="AT3" s="5">
        <v>41074.316253742683</v>
      </c>
      <c r="AU3" s="5">
        <v>36200.270711055928</v>
      </c>
      <c r="AV3" s="5">
        <v>37747.496982821503</v>
      </c>
      <c r="AW3" s="5">
        <v>36925.19919557566</v>
      </c>
      <c r="AX3" s="5">
        <v>40055.137369050455</v>
      </c>
      <c r="AY3" s="5">
        <v>35971.742397033857</v>
      </c>
      <c r="AZ3" s="5">
        <v>37185.052814123002</v>
      </c>
      <c r="BA3" s="5">
        <v>37499.714789423582</v>
      </c>
      <c r="BB3" s="5">
        <v>39884.06917615189</v>
      </c>
      <c r="BC3" s="5">
        <v>35085.501683834758</v>
      </c>
      <c r="BD3" s="5">
        <v>37010.315804416292</v>
      </c>
      <c r="BE3" s="5">
        <v>35895.068811835416</v>
      </c>
      <c r="BF3" s="5">
        <v>38915.075354532746</v>
      </c>
      <c r="BG3" s="5">
        <v>35035.831242852575</v>
      </c>
      <c r="BH3" s="5">
        <v>36448.986444389753</v>
      </c>
      <c r="BI3" s="5">
        <v>36284.660025856501</v>
      </c>
      <c r="BJ3" s="5">
        <v>39413.922977611794</v>
      </c>
      <c r="BK3" s="5">
        <v>36265.541122379109</v>
      </c>
      <c r="BL3" s="5">
        <v>37781.603217897646</v>
      </c>
      <c r="BM3" s="5">
        <v>38007.469929869127</v>
      </c>
      <c r="BN3" s="5">
        <v>41689.986323800658</v>
      </c>
      <c r="BO3" s="5">
        <v>37573.96266636916</v>
      </c>
      <c r="BP3" s="5">
        <v>40204.333542004446</v>
      </c>
      <c r="BQ3" s="5">
        <v>39658.073285699218</v>
      </c>
      <c r="BR3" s="5">
        <v>43764.690650493743</v>
      </c>
      <c r="BS3" s="5">
        <v>38860.240721626556</v>
      </c>
      <c r="BT3" s="5">
        <v>40595.376927126468</v>
      </c>
      <c r="BU3" s="5">
        <v>40321.201897266881</v>
      </c>
      <c r="BV3" s="5">
        <v>42913.592595809991</v>
      </c>
      <c r="BW3" s="5">
        <v>38432.350183150185</v>
      </c>
      <c r="BX3" s="5">
        <v>40131.226173564486</v>
      </c>
      <c r="BY3" s="5">
        <v>39792.787357774971</v>
      </c>
      <c r="BZ3" s="5">
        <v>43259.966300366301</v>
      </c>
      <c r="CB3" s="26"/>
    </row>
    <row r="4" spans="1:80" x14ac:dyDescent="0.3">
      <c r="A4" t="s">
        <v>93</v>
      </c>
      <c r="B4" t="s">
        <v>77</v>
      </c>
      <c r="C4" s="6">
        <v>100</v>
      </c>
      <c r="D4" s="6">
        <f>D3/$C3*100</f>
        <v>107.07118503271529</v>
      </c>
      <c r="E4" s="6">
        <f t="shared" ref="E4:BP4" si="0">E3/$C3*100</f>
        <v>104.55953339220636</v>
      </c>
      <c r="F4" s="6">
        <f t="shared" si="0"/>
        <v>114.32676199515579</v>
      </c>
      <c r="G4" s="6">
        <f t="shared" si="0"/>
        <v>104.01907269540402</v>
      </c>
      <c r="H4" s="6">
        <f t="shared" si="0"/>
        <v>104.81430399721674</v>
      </c>
      <c r="I4" s="6">
        <f t="shared" si="0"/>
        <v>104.88964533879586</v>
      </c>
      <c r="J4" s="6">
        <f t="shared" si="0"/>
        <v>114.13975579387075</v>
      </c>
      <c r="K4" s="6">
        <f t="shared" si="0"/>
        <v>103.53525967444983</v>
      </c>
      <c r="L4" s="6">
        <f t="shared" si="0"/>
        <v>109.380506271698</v>
      </c>
      <c r="M4" s="6">
        <f t="shared" si="0"/>
        <v>109.18433947865205</v>
      </c>
      <c r="N4" s="6">
        <f t="shared" si="0"/>
        <v>117.9326750741356</v>
      </c>
      <c r="O4" s="6">
        <f t="shared" si="0"/>
        <v>108.56056244657282</v>
      </c>
      <c r="P4" s="6">
        <f t="shared" si="0"/>
        <v>112.83130848164535</v>
      </c>
      <c r="Q4" s="6">
        <f t="shared" si="0"/>
        <v>111.20898100172711</v>
      </c>
      <c r="R4" s="6">
        <f t="shared" si="0"/>
        <v>119.59164828399938</v>
      </c>
      <c r="S4" s="6">
        <f t="shared" si="0"/>
        <v>109.95238234634034</v>
      </c>
      <c r="T4" s="6">
        <f t="shared" si="0"/>
        <v>114.76940440158006</v>
      </c>
      <c r="U4" s="6">
        <f t="shared" si="0"/>
        <v>114.62109852477597</v>
      </c>
      <c r="V4" s="6">
        <f t="shared" si="0"/>
        <v>124.62121212121211</v>
      </c>
      <c r="W4" s="6">
        <f t="shared" si="0"/>
        <v>110.3064120680701</v>
      </c>
      <c r="X4" s="6">
        <f t="shared" si="0"/>
        <v>117.13120539187705</v>
      </c>
      <c r="Y4" s="6">
        <f t="shared" si="0"/>
        <v>117.79414333119868</v>
      </c>
      <c r="Z4" s="6">
        <f t="shared" si="0"/>
        <v>128.24654335639369</v>
      </c>
      <c r="AA4" s="6">
        <f t="shared" si="0"/>
        <v>115.54091871026012</v>
      </c>
      <c r="AB4" s="6">
        <f t="shared" si="0"/>
        <v>121.01149425287356</v>
      </c>
      <c r="AC4" s="6">
        <f t="shared" si="0"/>
        <v>117.6533723281848</v>
      </c>
      <c r="AD4" s="6">
        <f t="shared" si="0"/>
        <v>126.97846862406446</v>
      </c>
      <c r="AE4" s="6">
        <f t="shared" si="0"/>
        <v>116.81357471667735</v>
      </c>
      <c r="AF4" s="6">
        <f t="shared" si="0"/>
        <v>121.68718606898956</v>
      </c>
      <c r="AG4" s="6">
        <f t="shared" si="0"/>
        <v>121.27033906008545</v>
      </c>
      <c r="AH4" s="6">
        <f t="shared" si="0"/>
        <v>127.50678666499881</v>
      </c>
      <c r="AI4" s="6">
        <f t="shared" si="0"/>
        <v>117.21344199408095</v>
      </c>
      <c r="AJ4" s="6">
        <f t="shared" si="0"/>
        <v>119.98843000150912</v>
      </c>
      <c r="AK4" s="6">
        <f t="shared" si="0"/>
        <v>113.37775645036213</v>
      </c>
      <c r="AL4" s="6">
        <f t="shared" si="0"/>
        <v>120.18300669182813</v>
      </c>
      <c r="AM4" s="6">
        <f t="shared" si="0"/>
        <v>108.22644231805982</v>
      </c>
      <c r="AN4" s="6">
        <f t="shared" si="0"/>
        <v>112.74431653889137</v>
      </c>
      <c r="AO4" s="6">
        <f t="shared" si="0"/>
        <v>111.56614853195164</v>
      </c>
      <c r="AP4" s="6">
        <f t="shared" si="0"/>
        <v>120.84339515000899</v>
      </c>
      <c r="AQ4" s="6">
        <f t="shared" si="0"/>
        <v>108.44397668393783</v>
      </c>
      <c r="AR4" s="6">
        <f t="shared" si="0"/>
        <v>115.02858443453694</v>
      </c>
      <c r="AS4" s="6">
        <f t="shared" si="0"/>
        <v>112.77194497469927</v>
      </c>
      <c r="AT4" s="6">
        <f t="shared" si="0"/>
        <v>121.45649096835353</v>
      </c>
      <c r="AU4" s="6">
        <f t="shared" si="0"/>
        <v>107.04396941163168</v>
      </c>
      <c r="AV4" s="6">
        <f t="shared" si="0"/>
        <v>111.61910762067177</v>
      </c>
      <c r="AW4" s="6">
        <f t="shared" si="0"/>
        <v>109.18757831284498</v>
      </c>
      <c r="AX4" s="6">
        <f t="shared" si="0"/>
        <v>118.44278551214941</v>
      </c>
      <c r="AY4" s="6">
        <f t="shared" si="0"/>
        <v>106.36821264585701</v>
      </c>
      <c r="AZ4" s="6">
        <f t="shared" si="0"/>
        <v>109.95596380413879</v>
      </c>
      <c r="BA4" s="6">
        <f t="shared" si="0"/>
        <v>110.88641725648802</v>
      </c>
      <c r="BB4" s="6">
        <f t="shared" si="0"/>
        <v>117.93693795774578</v>
      </c>
      <c r="BC4" s="6">
        <f t="shared" si="0"/>
        <v>103.74760451415999</v>
      </c>
      <c r="BD4" s="6">
        <f t="shared" si="0"/>
        <v>109.439267581853</v>
      </c>
      <c r="BE4" s="6">
        <f t="shared" si="0"/>
        <v>106.14148934386371</v>
      </c>
      <c r="BF4" s="6">
        <f t="shared" si="0"/>
        <v>115.07162941269722</v>
      </c>
      <c r="BG4" s="6">
        <f t="shared" si="0"/>
        <v>103.60072933724216</v>
      </c>
      <c r="BH4" s="6">
        <f t="shared" si="0"/>
        <v>107.77942024744674</v>
      </c>
      <c r="BI4" s="6">
        <f t="shared" si="0"/>
        <v>107.29350807680586</v>
      </c>
      <c r="BJ4" s="6">
        <f t="shared" si="0"/>
        <v>116.54671864979593</v>
      </c>
      <c r="BK4" s="6">
        <f t="shared" si="0"/>
        <v>107.2369736012669</v>
      </c>
      <c r="BL4" s="6">
        <f t="shared" si="0"/>
        <v>111.71995954007802</v>
      </c>
      <c r="BM4" s="6">
        <f t="shared" si="0"/>
        <v>112.38784596557917</v>
      </c>
      <c r="BN4" s="6">
        <f t="shared" si="0"/>
        <v>123.27702343544405</v>
      </c>
      <c r="BO4" s="6">
        <f t="shared" si="0"/>
        <v>111.10596775466189</v>
      </c>
      <c r="BP4" s="6">
        <f t="shared" si="0"/>
        <v>118.88395764319488</v>
      </c>
      <c r="BQ4" s="6">
        <f t="shared" ref="BQ4:BZ4" si="1">BQ3/$C3*100</f>
        <v>117.26866955230035</v>
      </c>
      <c r="BR4" s="6">
        <f t="shared" si="1"/>
        <v>129.41191088579916</v>
      </c>
      <c r="BS4" s="6">
        <f t="shared" si="1"/>
        <v>114.90948375322523</v>
      </c>
      <c r="BT4" s="6">
        <f t="shared" si="1"/>
        <v>120.04027043681272</v>
      </c>
      <c r="BU4" s="6">
        <f t="shared" si="1"/>
        <v>119.22953662368793</v>
      </c>
      <c r="BV4" s="6">
        <f t="shared" si="1"/>
        <v>126.89521937100221</v>
      </c>
      <c r="BW4" s="6">
        <f t="shared" si="1"/>
        <v>113.64421416234887</v>
      </c>
      <c r="BX4" s="6">
        <f t="shared" si="1"/>
        <v>118.66777962139182</v>
      </c>
      <c r="BY4" s="6">
        <f t="shared" si="1"/>
        <v>117.66701820349397</v>
      </c>
      <c r="BZ4" s="6">
        <f t="shared" si="1"/>
        <v>127.91944420433185</v>
      </c>
    </row>
    <row r="5" spans="1:80" x14ac:dyDescent="0.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80" x14ac:dyDescent="0.3">
      <c r="A6" t="s">
        <v>87</v>
      </c>
      <c r="B6" t="s">
        <v>89</v>
      </c>
      <c r="C6" s="5">
        <v>530</v>
      </c>
      <c r="D6" s="5">
        <v>530</v>
      </c>
      <c r="E6" s="5">
        <v>532</v>
      </c>
      <c r="F6" s="5">
        <v>532</v>
      </c>
      <c r="G6" s="5">
        <v>532</v>
      </c>
      <c r="H6" s="5">
        <v>532</v>
      </c>
      <c r="I6" s="5">
        <v>532</v>
      </c>
      <c r="J6" s="5">
        <v>538</v>
      </c>
      <c r="K6" s="5">
        <v>538</v>
      </c>
      <c r="L6" s="5">
        <v>538</v>
      </c>
      <c r="M6" s="5">
        <v>538</v>
      </c>
      <c r="N6" s="5">
        <v>538</v>
      </c>
      <c r="O6" s="5">
        <v>538</v>
      </c>
      <c r="P6" s="5">
        <v>538</v>
      </c>
      <c r="Q6" s="5">
        <v>538</v>
      </c>
      <c r="R6" s="5">
        <v>538</v>
      </c>
      <c r="S6" s="5">
        <v>538</v>
      </c>
      <c r="T6" s="5">
        <v>538</v>
      </c>
      <c r="U6" s="5">
        <v>538</v>
      </c>
      <c r="V6" s="5">
        <v>538</v>
      </c>
      <c r="W6" s="5">
        <v>538</v>
      </c>
      <c r="X6" s="5">
        <v>538</v>
      </c>
      <c r="Y6" s="5">
        <v>538</v>
      </c>
      <c r="Z6" s="5">
        <v>538</v>
      </c>
      <c r="AA6" s="5">
        <v>538</v>
      </c>
      <c r="AB6" s="5">
        <v>538</v>
      </c>
      <c r="AC6" s="5">
        <v>550</v>
      </c>
      <c r="AD6" s="5">
        <v>550</v>
      </c>
      <c r="AE6" s="5">
        <v>550</v>
      </c>
      <c r="AF6" s="5">
        <v>550</v>
      </c>
      <c r="AG6" s="5">
        <v>550</v>
      </c>
      <c r="AH6" s="5">
        <v>550</v>
      </c>
      <c r="AI6" s="5">
        <v>550</v>
      </c>
      <c r="AJ6" s="5">
        <v>558</v>
      </c>
      <c r="AK6" s="5">
        <v>558</v>
      </c>
      <c r="AL6" s="5">
        <v>558</v>
      </c>
      <c r="AM6" s="5">
        <v>558</v>
      </c>
      <c r="AN6" s="5">
        <v>558</v>
      </c>
      <c r="AO6" s="5">
        <v>558</v>
      </c>
      <c r="AP6" s="5">
        <v>558</v>
      </c>
      <c r="AQ6" s="5">
        <v>558</v>
      </c>
      <c r="AR6" s="5">
        <v>558</v>
      </c>
      <c r="AS6" s="5">
        <v>558</v>
      </c>
      <c r="AT6" s="5">
        <v>558</v>
      </c>
      <c r="AU6" s="5">
        <v>540</v>
      </c>
      <c r="AV6" s="5">
        <v>540</v>
      </c>
      <c r="AW6" s="5">
        <v>520</v>
      </c>
      <c r="AX6" s="5">
        <v>520</v>
      </c>
      <c r="AY6" s="5">
        <v>520</v>
      </c>
      <c r="AZ6" s="5">
        <v>520</v>
      </c>
      <c r="BA6" s="5">
        <v>490</v>
      </c>
      <c r="BB6" s="5">
        <v>490</v>
      </c>
      <c r="BC6" s="5">
        <v>490</v>
      </c>
      <c r="BD6" s="5">
        <v>490</v>
      </c>
      <c r="BE6" s="5">
        <v>490</v>
      </c>
      <c r="BF6" s="5">
        <v>490</v>
      </c>
      <c r="BG6" s="5">
        <v>490</v>
      </c>
      <c r="BH6" s="5">
        <v>490</v>
      </c>
      <c r="BI6" s="5">
        <v>492</v>
      </c>
      <c r="BJ6" s="5">
        <v>492</v>
      </c>
      <c r="BK6" s="5">
        <v>493</v>
      </c>
      <c r="BL6" s="5">
        <v>493</v>
      </c>
      <c r="BM6" s="5">
        <v>493</v>
      </c>
      <c r="BN6" s="5">
        <v>493</v>
      </c>
      <c r="BO6" s="5">
        <v>497</v>
      </c>
      <c r="BP6" s="5">
        <v>497</v>
      </c>
      <c r="BQ6" s="5">
        <v>497</v>
      </c>
      <c r="BR6" s="5">
        <v>497</v>
      </c>
      <c r="BS6" s="5">
        <v>497</v>
      </c>
      <c r="BT6" s="5">
        <v>502</v>
      </c>
      <c r="BU6" s="5">
        <v>502</v>
      </c>
      <c r="BV6" s="5">
        <v>502</v>
      </c>
      <c r="BW6" s="5">
        <v>502</v>
      </c>
      <c r="BX6" s="5">
        <v>506</v>
      </c>
      <c r="BY6" s="5">
        <v>506</v>
      </c>
      <c r="BZ6" s="5">
        <v>506</v>
      </c>
    </row>
    <row r="7" spans="1:80" x14ac:dyDescent="0.3">
      <c r="A7" t="s">
        <v>87</v>
      </c>
      <c r="B7" t="s">
        <v>90</v>
      </c>
      <c r="C7" s="5">
        <f>ROUND(C8/C6*1000,0)</f>
        <v>390</v>
      </c>
      <c r="D7" s="5">
        <f t="shared" ref="D7:BO7" si="2">ROUND(D8/D6*1000,0)</f>
        <v>380</v>
      </c>
      <c r="E7" s="5">
        <f t="shared" si="2"/>
        <v>382</v>
      </c>
      <c r="F7" s="5">
        <f t="shared" si="2"/>
        <v>427</v>
      </c>
      <c r="G7" s="5">
        <f t="shared" si="2"/>
        <v>398</v>
      </c>
      <c r="H7" s="5">
        <f t="shared" si="2"/>
        <v>411</v>
      </c>
      <c r="I7" s="5">
        <f t="shared" si="2"/>
        <v>414</v>
      </c>
      <c r="J7" s="5">
        <f t="shared" si="2"/>
        <v>461</v>
      </c>
      <c r="K7" s="5">
        <f t="shared" si="2"/>
        <v>420</v>
      </c>
      <c r="L7" s="5">
        <f t="shared" si="2"/>
        <v>422</v>
      </c>
      <c r="M7" s="5">
        <f t="shared" si="2"/>
        <v>425</v>
      </c>
      <c r="N7" s="5">
        <f t="shared" si="2"/>
        <v>457</v>
      </c>
      <c r="O7" s="5">
        <f t="shared" si="2"/>
        <v>419</v>
      </c>
      <c r="P7" s="5">
        <f t="shared" si="2"/>
        <v>428</v>
      </c>
      <c r="Q7" s="5">
        <f t="shared" si="2"/>
        <v>434</v>
      </c>
      <c r="R7" s="5">
        <f t="shared" si="2"/>
        <v>480</v>
      </c>
      <c r="S7" s="5">
        <f t="shared" si="2"/>
        <v>451</v>
      </c>
      <c r="T7" s="5">
        <f t="shared" si="2"/>
        <v>449</v>
      </c>
      <c r="U7" s="5">
        <f t="shared" si="2"/>
        <v>466</v>
      </c>
      <c r="V7" s="5">
        <f t="shared" si="2"/>
        <v>479</v>
      </c>
      <c r="W7" s="5">
        <f t="shared" si="2"/>
        <v>463</v>
      </c>
      <c r="X7" s="5">
        <f t="shared" si="2"/>
        <v>454</v>
      </c>
      <c r="Y7" s="5">
        <f t="shared" si="2"/>
        <v>401</v>
      </c>
      <c r="Z7" s="5">
        <f t="shared" si="2"/>
        <v>429</v>
      </c>
      <c r="AA7" s="5">
        <f t="shared" si="2"/>
        <v>393</v>
      </c>
      <c r="AB7" s="5">
        <f t="shared" si="2"/>
        <v>445</v>
      </c>
      <c r="AC7" s="5">
        <f t="shared" si="2"/>
        <v>416</v>
      </c>
      <c r="AD7" s="5">
        <f t="shared" si="2"/>
        <v>432</v>
      </c>
      <c r="AE7" s="5">
        <f t="shared" si="2"/>
        <v>419</v>
      </c>
      <c r="AF7" s="5">
        <f t="shared" si="2"/>
        <v>413</v>
      </c>
      <c r="AG7" s="5">
        <f t="shared" si="2"/>
        <v>414</v>
      </c>
      <c r="AH7" s="5">
        <f t="shared" si="2"/>
        <v>438</v>
      </c>
      <c r="AI7" s="5">
        <f t="shared" si="2"/>
        <v>417</v>
      </c>
      <c r="AJ7" s="5">
        <f t="shared" si="2"/>
        <v>406</v>
      </c>
      <c r="AK7" s="5">
        <f t="shared" si="2"/>
        <v>362</v>
      </c>
      <c r="AL7" s="5">
        <f t="shared" si="2"/>
        <v>372</v>
      </c>
      <c r="AM7" s="5">
        <f t="shared" si="2"/>
        <v>352</v>
      </c>
      <c r="AN7" s="5">
        <f t="shared" si="2"/>
        <v>344</v>
      </c>
      <c r="AO7" s="5">
        <f t="shared" si="2"/>
        <v>346</v>
      </c>
      <c r="AP7" s="5">
        <f t="shared" si="2"/>
        <v>364</v>
      </c>
      <c r="AQ7" s="5">
        <f t="shared" si="2"/>
        <v>324</v>
      </c>
      <c r="AR7" s="5">
        <f t="shared" si="2"/>
        <v>333</v>
      </c>
      <c r="AS7" s="5">
        <f t="shared" si="2"/>
        <v>304</v>
      </c>
      <c r="AT7" s="5">
        <f t="shared" si="2"/>
        <v>320</v>
      </c>
      <c r="AU7" s="5">
        <f t="shared" si="2"/>
        <v>318</v>
      </c>
      <c r="AV7" s="5">
        <f t="shared" si="2"/>
        <v>305</v>
      </c>
      <c r="AW7" s="5">
        <f t="shared" si="2"/>
        <v>320</v>
      </c>
      <c r="AX7" s="5">
        <f t="shared" si="2"/>
        <v>344</v>
      </c>
      <c r="AY7" s="5">
        <f t="shared" si="2"/>
        <v>328</v>
      </c>
      <c r="AZ7" s="5">
        <f t="shared" si="2"/>
        <v>324</v>
      </c>
      <c r="BA7" s="5">
        <f t="shared" si="2"/>
        <v>355</v>
      </c>
      <c r="BB7" s="5">
        <f t="shared" si="2"/>
        <v>381</v>
      </c>
      <c r="BC7" s="5">
        <f t="shared" si="2"/>
        <v>361</v>
      </c>
      <c r="BD7" s="5">
        <f t="shared" si="2"/>
        <v>351</v>
      </c>
      <c r="BE7" s="5">
        <f t="shared" si="2"/>
        <v>365</v>
      </c>
      <c r="BF7" s="5">
        <f t="shared" si="2"/>
        <v>391</v>
      </c>
      <c r="BG7" s="5">
        <f t="shared" si="2"/>
        <v>365</v>
      </c>
      <c r="BH7" s="5">
        <f t="shared" si="2"/>
        <v>356</v>
      </c>
      <c r="BI7" s="5">
        <f t="shared" si="2"/>
        <v>378</v>
      </c>
      <c r="BJ7" s="5">
        <f t="shared" si="2"/>
        <v>389</v>
      </c>
      <c r="BK7" s="5">
        <f t="shared" si="2"/>
        <v>360</v>
      </c>
      <c r="BL7" s="5">
        <f t="shared" si="2"/>
        <v>361</v>
      </c>
      <c r="BM7" s="5">
        <f t="shared" si="2"/>
        <v>388</v>
      </c>
      <c r="BN7" s="5">
        <f t="shared" si="2"/>
        <v>401</v>
      </c>
      <c r="BO7" s="5">
        <f t="shared" si="2"/>
        <v>390</v>
      </c>
      <c r="BP7" s="5">
        <f t="shared" ref="BP7:BZ7" si="3">ROUND(BP8/BP6*1000,0)</f>
        <v>366</v>
      </c>
      <c r="BQ7" s="5">
        <f t="shared" si="3"/>
        <v>393</v>
      </c>
      <c r="BR7" s="5">
        <f t="shared" si="3"/>
        <v>410</v>
      </c>
      <c r="BS7" s="5">
        <f t="shared" si="3"/>
        <v>395</v>
      </c>
      <c r="BT7" s="5">
        <f t="shared" si="3"/>
        <v>382</v>
      </c>
      <c r="BU7" s="5">
        <f t="shared" si="3"/>
        <v>379</v>
      </c>
      <c r="BV7" s="5">
        <f t="shared" si="3"/>
        <v>401</v>
      </c>
      <c r="BW7" s="5">
        <f t="shared" si="3"/>
        <v>386</v>
      </c>
      <c r="BX7" s="5">
        <f t="shared" si="3"/>
        <v>375</v>
      </c>
      <c r="BY7" s="5">
        <f t="shared" si="3"/>
        <v>399</v>
      </c>
      <c r="BZ7" s="5">
        <f t="shared" si="3"/>
        <v>417</v>
      </c>
    </row>
    <row r="8" spans="1:80" x14ac:dyDescent="0.3">
      <c r="A8" t="s">
        <v>87</v>
      </c>
      <c r="B8" s="14" t="s">
        <v>76</v>
      </c>
      <c r="C8" s="15">
        <f>C11*C12/1000000</f>
        <v>206.557365</v>
      </c>
      <c r="D8" s="15">
        <f t="shared" ref="D8:BO8" si="4">D11*D12/1000000</f>
        <v>201.3867008</v>
      </c>
      <c r="E8" s="15">
        <f t="shared" si="4"/>
        <v>203.09329920000002</v>
      </c>
      <c r="F8" s="15">
        <f t="shared" si="4"/>
        <v>227.21306999999999</v>
      </c>
      <c r="G8" s="15">
        <f t="shared" si="4"/>
        <v>211.78413040000001</v>
      </c>
      <c r="H8" s="15">
        <f t="shared" si="4"/>
        <v>218.76364319999999</v>
      </c>
      <c r="I8" s="15">
        <f t="shared" si="4"/>
        <v>220.47267600000001</v>
      </c>
      <c r="J8" s="15">
        <f t="shared" si="4"/>
        <v>248.01491340000001</v>
      </c>
      <c r="K8" s="15">
        <f t="shared" si="4"/>
        <v>225.77907540000001</v>
      </c>
      <c r="L8" s="15">
        <f t="shared" si="4"/>
        <v>227.06374079999998</v>
      </c>
      <c r="M8" s="15">
        <f t="shared" si="4"/>
        <v>228.77101619999999</v>
      </c>
      <c r="N8" s="15">
        <f t="shared" si="4"/>
        <v>245.8435346</v>
      </c>
      <c r="O8" s="15">
        <f t="shared" si="4"/>
        <v>225.35646539999996</v>
      </c>
      <c r="P8" s="15">
        <f t="shared" si="4"/>
        <v>230.25352799999999</v>
      </c>
      <c r="Q8" s="15">
        <f t="shared" si="4"/>
        <v>233.690146</v>
      </c>
      <c r="R8" s="15">
        <f t="shared" si="4"/>
        <v>258.37775040000002</v>
      </c>
      <c r="S8" s="15">
        <f t="shared" si="4"/>
        <v>242.37254300000004</v>
      </c>
      <c r="T8" s="15">
        <f t="shared" si="4"/>
        <v>241.768</v>
      </c>
      <c r="U8" s="15">
        <f t="shared" si="4"/>
        <v>250.82052999999999</v>
      </c>
      <c r="V8" s="15">
        <f t="shared" si="4"/>
        <v>257.692318</v>
      </c>
      <c r="W8" s="15">
        <f t="shared" si="4"/>
        <v>249.3526794</v>
      </c>
      <c r="X8" s="15">
        <f t="shared" si="4"/>
        <v>244.07943840000002</v>
      </c>
      <c r="Y8" s="15">
        <f t="shared" si="4"/>
        <v>215.6</v>
      </c>
      <c r="Z8" s="15">
        <f t="shared" si="4"/>
        <v>231</v>
      </c>
      <c r="AA8" s="15">
        <f t="shared" si="4"/>
        <v>211.352068</v>
      </c>
      <c r="AB8" s="15">
        <f t="shared" si="4"/>
        <v>239.5555008</v>
      </c>
      <c r="AC8" s="15">
        <f t="shared" si="4"/>
        <v>228.535158</v>
      </c>
      <c r="AD8" s="15">
        <f t="shared" si="4"/>
        <v>237.84449920000003</v>
      </c>
      <c r="AE8" s="15">
        <f t="shared" si="4"/>
        <v>230.42464900000002</v>
      </c>
      <c r="AF8" s="15">
        <f t="shared" si="4"/>
        <v>227.01098280000002</v>
      </c>
      <c r="AG8" s="15">
        <f t="shared" si="4"/>
        <v>227.57775040000001</v>
      </c>
      <c r="AH8" s="15">
        <f t="shared" si="4"/>
        <v>240.66577220000002</v>
      </c>
      <c r="AI8" s="15">
        <f t="shared" si="4"/>
        <v>229.28887520000001</v>
      </c>
      <c r="AJ8" s="15">
        <f t="shared" si="4"/>
        <v>226.81691000000001</v>
      </c>
      <c r="AK8" s="15">
        <f t="shared" si="4"/>
        <v>201.8328324</v>
      </c>
      <c r="AL8" s="15">
        <f t="shared" si="4"/>
        <v>207.37533320000003</v>
      </c>
      <c r="AM8" s="15">
        <f t="shared" si="4"/>
        <v>196.22945999999999</v>
      </c>
      <c r="AN8" s="15">
        <f t="shared" si="4"/>
        <v>192.10846599999999</v>
      </c>
      <c r="AO8" s="15">
        <f t="shared" si="4"/>
        <v>192.85329920000001</v>
      </c>
      <c r="AP8" s="15">
        <f t="shared" si="4"/>
        <v>203.24445640000002</v>
      </c>
      <c r="AQ8" s="15">
        <f t="shared" si="4"/>
        <v>181.03450000000001</v>
      </c>
      <c r="AR8" s="15">
        <f t="shared" si="4"/>
        <v>186.02670080000001</v>
      </c>
      <c r="AS8" s="15">
        <f t="shared" si="4"/>
        <v>169.71427199999999</v>
      </c>
      <c r="AT8" s="15">
        <f t="shared" si="4"/>
        <v>178.566024</v>
      </c>
      <c r="AU8" s="15">
        <f t="shared" si="4"/>
        <v>171.698072</v>
      </c>
      <c r="AV8" s="15">
        <f t="shared" si="4"/>
        <v>164.83021099999999</v>
      </c>
      <c r="AW8" s="15">
        <f t="shared" si="4"/>
        <v>166.22607479999999</v>
      </c>
      <c r="AX8" s="15">
        <f t="shared" si="4"/>
        <v>179.06140293000001</v>
      </c>
      <c r="AY8" s="15">
        <f t="shared" si="4"/>
        <v>170.38399999999999</v>
      </c>
      <c r="AZ8" s="15">
        <f t="shared" si="4"/>
        <v>168.43079119999999</v>
      </c>
      <c r="BA8" s="15">
        <f t="shared" si="4"/>
        <v>173.79414</v>
      </c>
      <c r="BB8" s="15">
        <f t="shared" si="4"/>
        <v>186.62799999999996</v>
      </c>
      <c r="BC8" s="15">
        <f t="shared" si="4"/>
        <v>176.80439617418841</v>
      </c>
      <c r="BD8" s="15">
        <f t="shared" si="4"/>
        <v>171.89011186299371</v>
      </c>
      <c r="BE8" s="15">
        <f t="shared" si="4"/>
        <v>178.76852338815704</v>
      </c>
      <c r="BF8" s="15">
        <f t="shared" si="4"/>
        <v>191.39330005243019</v>
      </c>
      <c r="BG8" s="15">
        <f t="shared" si="4"/>
        <v>178.7988864780487</v>
      </c>
      <c r="BH8" s="15">
        <f t="shared" si="4"/>
        <v>174.28519382493195</v>
      </c>
      <c r="BI8" s="15">
        <f t="shared" si="4"/>
        <v>186.00017765629235</v>
      </c>
      <c r="BJ8" s="15">
        <f t="shared" si="4"/>
        <v>191.44118213825791</v>
      </c>
      <c r="BK8" s="15">
        <f t="shared" si="4"/>
        <v>177.55564828144179</v>
      </c>
      <c r="BL8" s="15">
        <f t="shared" si="4"/>
        <v>177.7878626037965</v>
      </c>
      <c r="BM8" s="15">
        <f t="shared" si="4"/>
        <v>191.15040529212447</v>
      </c>
      <c r="BN8" s="15">
        <f t="shared" si="4"/>
        <v>197.47770457038763</v>
      </c>
      <c r="BO8" s="15">
        <f t="shared" si="4"/>
        <v>194.00916133314612</v>
      </c>
      <c r="BP8" s="15">
        <f t="shared" ref="BP8:BZ8" si="5">BP11*BP12/1000000</f>
        <v>182.0671946990133</v>
      </c>
      <c r="BQ8" s="15">
        <f t="shared" si="5"/>
        <v>195.26776602475903</v>
      </c>
      <c r="BR8" s="15">
        <f t="shared" si="5"/>
        <v>204.01030350044519</v>
      </c>
      <c r="BS8" s="15">
        <f t="shared" si="5"/>
        <v>196.51102052697439</v>
      </c>
      <c r="BT8" s="15">
        <f t="shared" si="5"/>
        <v>191.70269448044627</v>
      </c>
      <c r="BU8" s="15">
        <f t="shared" si="5"/>
        <v>190.45541915978498</v>
      </c>
      <c r="BV8" s="15">
        <f t="shared" si="5"/>
        <v>201.51210801553214</v>
      </c>
      <c r="BW8" s="15">
        <f t="shared" si="5"/>
        <v>193.54926784525108</v>
      </c>
      <c r="BX8" s="15">
        <f t="shared" si="5"/>
        <v>189.57324520798142</v>
      </c>
      <c r="BY8" s="15">
        <f t="shared" si="5"/>
        <v>201.86606399105162</v>
      </c>
      <c r="BZ8" s="15">
        <f t="shared" si="5"/>
        <v>211.08849664341994</v>
      </c>
    </row>
    <row r="9" spans="1:80" x14ac:dyDescent="0.3">
      <c r="A9" t="s">
        <v>87</v>
      </c>
      <c r="B9" t="s">
        <v>77</v>
      </c>
      <c r="C9" s="6">
        <v>100</v>
      </c>
      <c r="D9" s="6">
        <v>98.341406636022214</v>
      </c>
      <c r="E9" s="6">
        <v>98.757055546279759</v>
      </c>
      <c r="F9" s="6">
        <v>99.918946529146339</v>
      </c>
      <c r="G9" s="6">
        <v>103.61838918957208</v>
      </c>
      <c r="H9" s="6">
        <v>106.35766796721082</v>
      </c>
      <c r="I9" s="6">
        <v>107.866232640349</v>
      </c>
      <c r="J9" s="6">
        <v>108.64281053653019</v>
      </c>
      <c r="K9" s="6">
        <v>109.99686206934476</v>
      </c>
      <c r="L9" s="6">
        <v>110.76598750348381</v>
      </c>
      <c r="M9" s="6">
        <v>111.84197258127185</v>
      </c>
      <c r="N9" s="6">
        <v>113.14872045578772</v>
      </c>
      <c r="O9" s="6">
        <v>109.94846546019194</v>
      </c>
      <c r="P9" s="6">
        <v>112.00785837091556</v>
      </c>
      <c r="Q9" s="6">
        <v>113.19396848078856</v>
      </c>
      <c r="R9" s="6">
        <v>115.83726448275632</v>
      </c>
      <c r="S9" s="6">
        <v>118.1669983780837</v>
      </c>
      <c r="T9" s="6">
        <v>117.7567078833474</v>
      </c>
      <c r="U9" s="6">
        <v>121.53894115552768</v>
      </c>
      <c r="V9" s="6">
        <v>124.88532758285361</v>
      </c>
      <c r="W9" s="6">
        <v>121.76941549230033</v>
      </c>
      <c r="X9" s="6">
        <v>118.75356174601873</v>
      </c>
      <c r="Y9" s="6">
        <v>113.44019284483835</v>
      </c>
      <c r="Z9" s="6">
        <v>112.39136497038655</v>
      </c>
      <c r="AA9" s="6">
        <v>110.89631226970982</v>
      </c>
      <c r="AB9" s="6">
        <v>116.68741395189559</v>
      </c>
      <c r="AC9" s="6">
        <v>110.86251720994944</v>
      </c>
      <c r="AD9" s="6">
        <v>116.16553476128911</v>
      </c>
      <c r="AE9" s="6">
        <v>112.18693790881755</v>
      </c>
      <c r="AF9" s="6">
        <v>110.89298125622342</v>
      </c>
      <c r="AG9" s="6">
        <v>110.68405880568487</v>
      </c>
      <c r="AH9" s="6">
        <v>117.43994493150836</v>
      </c>
      <c r="AI9" s="6">
        <v>111.84137609252632</v>
      </c>
      <c r="AJ9" s="6">
        <v>110.18087633503964</v>
      </c>
      <c r="AK9" s="6">
        <v>98.36186421274077</v>
      </c>
      <c r="AL9" s="6">
        <v>101.15199800296975</v>
      </c>
      <c r="AM9" s="6">
        <v>95.128805386985505</v>
      </c>
      <c r="AN9" s="6">
        <v>93.497608092491632</v>
      </c>
      <c r="AO9" s="6">
        <v>93.984820575709875</v>
      </c>
      <c r="AP9" s="6">
        <v>98.821901014987063</v>
      </c>
      <c r="AQ9" s="6">
        <v>87.620683908816801</v>
      </c>
      <c r="AR9" s="6">
        <v>90.506933332106883</v>
      </c>
      <c r="AS9" s="6">
        <v>82.457792605495044</v>
      </c>
      <c r="AT9" s="6">
        <v>78.555754367819105</v>
      </c>
      <c r="AU9" s="6">
        <v>83.071485251843171</v>
      </c>
      <c r="AV9" s="6">
        <v>79.646858791407666</v>
      </c>
      <c r="AW9" s="6">
        <v>74.321678146298908</v>
      </c>
      <c r="AX9" s="6">
        <v>74.225521078176953</v>
      </c>
      <c r="AY9" s="6">
        <v>76.807593084319976</v>
      </c>
      <c r="AZ9" s="6">
        <v>77.037877188470816</v>
      </c>
      <c r="BA9" s="6">
        <v>65.303289832363873</v>
      </c>
      <c r="BB9" s="6">
        <v>80.478188091110425</v>
      </c>
      <c r="BC9" s="6">
        <v>60.911082301991769</v>
      </c>
      <c r="BD9" s="6">
        <v>67.985112953280534</v>
      </c>
      <c r="BE9" s="6">
        <v>61.672419750891507</v>
      </c>
      <c r="BF9" s="6">
        <v>74.962295240149402</v>
      </c>
      <c r="BG9" s="6">
        <v>66.188247705530728</v>
      </c>
      <c r="BH9" s="6">
        <v>76.151732239996448</v>
      </c>
      <c r="BI9" s="6">
        <v>70.415377304144826</v>
      </c>
      <c r="BJ9" s="6">
        <v>80.567658859028015</v>
      </c>
      <c r="BK9" s="6">
        <v>83.925352744378998</v>
      </c>
      <c r="BL9" s="6">
        <v>81.783878254588274</v>
      </c>
      <c r="BM9" s="6">
        <v>74.533180021317065</v>
      </c>
      <c r="BN9" s="6">
        <v>77.0676447290097</v>
      </c>
      <c r="BO9" s="6">
        <v>84.371138282271843</v>
      </c>
      <c r="BP9" s="6">
        <v>79.996398757594193</v>
      </c>
      <c r="BQ9" s="6">
        <v>79.343984502415083</v>
      </c>
      <c r="BR9" s="6">
        <v>80.174111113887221</v>
      </c>
      <c r="BS9" s="6">
        <v>82.247382596493026</v>
      </c>
      <c r="BT9" s="6">
        <v>93.966900108012467</v>
      </c>
      <c r="BU9" s="6">
        <v>88.680857494345005</v>
      </c>
      <c r="BV9" s="6">
        <v>82.56120296007748</v>
      </c>
      <c r="BW9" s="6">
        <v>92.168476802816301</v>
      </c>
      <c r="BX9" s="6">
        <v>83.542933585871083</v>
      </c>
      <c r="BY9" s="6">
        <v>87.927465408712763</v>
      </c>
      <c r="BZ9" s="6">
        <v>83.152816894648794</v>
      </c>
    </row>
    <row r="10" spans="1:80" x14ac:dyDescent="0.3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80" x14ac:dyDescent="0.3">
      <c r="B11" t="s">
        <v>78</v>
      </c>
      <c r="C11" s="24">
        <v>5.25</v>
      </c>
      <c r="D11" s="24">
        <v>5.12</v>
      </c>
      <c r="E11" s="24">
        <v>5.12</v>
      </c>
      <c r="F11" s="24">
        <v>5.25</v>
      </c>
      <c r="G11" s="24">
        <v>5.38</v>
      </c>
      <c r="H11" s="24">
        <v>5.64</v>
      </c>
      <c r="I11" s="24">
        <v>5.64</v>
      </c>
      <c r="J11" s="24">
        <v>5.73</v>
      </c>
      <c r="K11" s="24">
        <v>5.73</v>
      </c>
      <c r="L11" s="24">
        <v>5.89</v>
      </c>
      <c r="M11" s="24">
        <v>5.89</v>
      </c>
      <c r="N11" s="24">
        <v>5.89</v>
      </c>
      <c r="O11" s="24">
        <v>5.89</v>
      </c>
      <c r="P11" s="24">
        <v>6.1</v>
      </c>
      <c r="Q11" s="24">
        <v>6.1</v>
      </c>
      <c r="R11" s="24">
        <v>6.16</v>
      </c>
      <c r="S11" s="24">
        <v>6.23</v>
      </c>
      <c r="T11" s="24">
        <v>6.43</v>
      </c>
      <c r="U11" s="24">
        <v>6.7</v>
      </c>
      <c r="V11" s="24">
        <v>6.7</v>
      </c>
      <c r="W11" s="24">
        <v>6.49</v>
      </c>
      <c r="X11" s="24">
        <v>6.23</v>
      </c>
      <c r="Y11" s="24">
        <v>6.16</v>
      </c>
      <c r="Z11" s="24">
        <v>6.16</v>
      </c>
      <c r="AA11" s="24">
        <v>6.1</v>
      </c>
      <c r="AB11" s="24">
        <v>6.16</v>
      </c>
      <c r="AC11" s="24">
        <v>6.1</v>
      </c>
      <c r="AD11" s="24">
        <v>6.16</v>
      </c>
      <c r="AE11" s="24">
        <v>6.23</v>
      </c>
      <c r="AF11" s="24">
        <v>6.23</v>
      </c>
      <c r="AG11" s="24">
        <v>6.16</v>
      </c>
      <c r="AH11" s="24">
        <v>6.23</v>
      </c>
      <c r="AI11" s="24">
        <v>6.16</v>
      </c>
      <c r="AJ11" s="24">
        <v>6.1</v>
      </c>
      <c r="AK11" s="24">
        <v>5.73</v>
      </c>
      <c r="AL11" s="24">
        <v>5.57</v>
      </c>
      <c r="AM11" s="24">
        <v>5.25</v>
      </c>
      <c r="AN11" s="24">
        <v>5.0599999999999996</v>
      </c>
      <c r="AO11" s="24">
        <v>5.12</v>
      </c>
      <c r="AP11" s="24">
        <v>5.38</v>
      </c>
      <c r="AQ11" s="24">
        <v>5</v>
      </c>
      <c r="AR11" s="24">
        <v>5.12</v>
      </c>
      <c r="AS11" s="24">
        <v>4.8</v>
      </c>
      <c r="AT11" s="24">
        <v>4.55</v>
      </c>
      <c r="AU11" s="24">
        <v>4.55</v>
      </c>
      <c r="AV11" s="24">
        <v>4.55</v>
      </c>
      <c r="AW11" s="24">
        <v>4.63</v>
      </c>
      <c r="AX11" s="24">
        <v>4.71</v>
      </c>
      <c r="AY11" s="24">
        <v>4.63</v>
      </c>
      <c r="AZ11" s="24">
        <v>4.76</v>
      </c>
      <c r="BA11" s="24">
        <v>4.75</v>
      </c>
      <c r="BB11" s="24">
        <v>4.8099999999999996</v>
      </c>
      <c r="BC11" s="24">
        <v>4.74</v>
      </c>
      <c r="BD11" s="24">
        <v>4.79</v>
      </c>
      <c r="BE11" s="24">
        <v>4.82</v>
      </c>
      <c r="BF11" s="24">
        <v>4.87</v>
      </c>
      <c r="BG11" s="24">
        <v>4.7300000000000004</v>
      </c>
      <c r="BH11" s="24">
        <v>4.79</v>
      </c>
      <c r="BI11" s="24">
        <v>4.82</v>
      </c>
      <c r="BJ11" s="24">
        <v>4.8099999999999996</v>
      </c>
      <c r="BK11" s="24">
        <v>4.76</v>
      </c>
      <c r="BL11" s="24">
        <v>4.82</v>
      </c>
      <c r="BM11" s="24">
        <v>4.8899999999999997</v>
      </c>
      <c r="BN11" s="24">
        <v>4.9000000000000004</v>
      </c>
      <c r="BO11" s="24">
        <v>5</v>
      </c>
      <c r="BP11" s="24">
        <v>4.87</v>
      </c>
      <c r="BQ11" s="24">
        <v>5.0599999999999996</v>
      </c>
      <c r="BR11" s="24">
        <v>5</v>
      </c>
      <c r="BS11" s="24">
        <v>5</v>
      </c>
      <c r="BT11" s="24">
        <v>5.0599999999999996</v>
      </c>
      <c r="BU11" s="24">
        <v>5</v>
      </c>
      <c r="BV11" s="24">
        <v>5</v>
      </c>
      <c r="BW11" s="24">
        <v>5.12</v>
      </c>
      <c r="BX11" s="24">
        <v>5.21</v>
      </c>
      <c r="BY11" s="24">
        <v>5.37</v>
      </c>
      <c r="BZ11" s="24">
        <v>5.44</v>
      </c>
    </row>
    <row r="12" spans="1:80" x14ac:dyDescent="0.3">
      <c r="B12" t="s">
        <v>79</v>
      </c>
      <c r="C12" s="5">
        <v>39344260</v>
      </c>
      <c r="D12" s="5">
        <v>39333340</v>
      </c>
      <c r="E12" s="5">
        <v>39666660</v>
      </c>
      <c r="F12" s="5">
        <v>43278680</v>
      </c>
      <c r="G12" s="5">
        <v>39365080</v>
      </c>
      <c r="H12" s="5">
        <v>38787880</v>
      </c>
      <c r="I12" s="5">
        <v>39090900</v>
      </c>
      <c r="J12" s="5">
        <v>43283580</v>
      </c>
      <c r="K12" s="5">
        <v>39402980</v>
      </c>
      <c r="L12" s="5">
        <v>38550720</v>
      </c>
      <c r="M12" s="5">
        <v>38840580</v>
      </c>
      <c r="N12" s="5">
        <v>41739140</v>
      </c>
      <c r="O12" s="5">
        <v>38260860</v>
      </c>
      <c r="P12" s="5">
        <v>37746480</v>
      </c>
      <c r="Q12" s="5">
        <v>38309860</v>
      </c>
      <c r="R12" s="5">
        <v>41944440</v>
      </c>
      <c r="S12" s="5">
        <v>38904100</v>
      </c>
      <c r="T12" s="5">
        <v>37600000</v>
      </c>
      <c r="U12" s="5">
        <v>37435900</v>
      </c>
      <c r="V12" s="5">
        <v>38461540</v>
      </c>
      <c r="W12" s="5">
        <v>38421060</v>
      </c>
      <c r="X12" s="5">
        <v>39178080</v>
      </c>
      <c r="Y12" s="5">
        <v>35000000</v>
      </c>
      <c r="Z12" s="5">
        <v>37500000</v>
      </c>
      <c r="AA12" s="5">
        <v>34647880</v>
      </c>
      <c r="AB12" s="5">
        <v>38888880</v>
      </c>
      <c r="AC12" s="5">
        <v>37464780</v>
      </c>
      <c r="AD12" s="5">
        <v>38611120</v>
      </c>
      <c r="AE12" s="5">
        <v>36986300</v>
      </c>
      <c r="AF12" s="5">
        <v>36438360</v>
      </c>
      <c r="AG12" s="5">
        <v>36944440</v>
      </c>
      <c r="AH12" s="5">
        <v>38630140</v>
      </c>
      <c r="AI12" s="5">
        <v>37222220</v>
      </c>
      <c r="AJ12" s="5">
        <v>37183100</v>
      </c>
      <c r="AK12" s="5">
        <v>35223880</v>
      </c>
      <c r="AL12" s="5">
        <v>37230760</v>
      </c>
      <c r="AM12" s="5">
        <v>37377040</v>
      </c>
      <c r="AN12" s="5">
        <v>37966100</v>
      </c>
      <c r="AO12" s="5">
        <v>37666660</v>
      </c>
      <c r="AP12" s="5">
        <v>37777780</v>
      </c>
      <c r="AQ12" s="5">
        <v>36206900</v>
      </c>
      <c r="AR12" s="5">
        <v>36333340</v>
      </c>
      <c r="AS12" s="5">
        <v>35357140</v>
      </c>
      <c r="AT12" s="5">
        <v>39245280</v>
      </c>
      <c r="AU12" s="5">
        <v>37735840</v>
      </c>
      <c r="AV12" s="5">
        <v>36226420</v>
      </c>
      <c r="AW12" s="5">
        <v>35901960</v>
      </c>
      <c r="AX12" s="5">
        <v>38017283</v>
      </c>
      <c r="AY12" s="5">
        <v>36800000</v>
      </c>
      <c r="AZ12" s="5">
        <v>35384620</v>
      </c>
      <c r="BA12" s="5">
        <v>36588240</v>
      </c>
      <c r="BB12" s="5">
        <v>38800000</v>
      </c>
      <c r="BC12" s="5">
        <v>37300505.521980673</v>
      </c>
      <c r="BD12" s="5">
        <v>35885200.806470506</v>
      </c>
      <c r="BE12" s="5">
        <v>37088905.267252497</v>
      </c>
      <c r="BF12" s="5">
        <v>39300472.290026732</v>
      </c>
      <c r="BG12" s="5">
        <v>37801033.082039893</v>
      </c>
      <c r="BH12" s="5">
        <v>36385217.917522326</v>
      </c>
      <c r="BI12" s="5">
        <v>38589248.476409197</v>
      </c>
      <c r="BJ12" s="5">
        <v>39800661.567205392</v>
      </c>
      <c r="BK12" s="5">
        <v>37301606.781815499</v>
      </c>
      <c r="BL12" s="5">
        <v>36885448.672986828</v>
      </c>
      <c r="BM12" s="5">
        <v>39090062.431927301</v>
      </c>
      <c r="BN12" s="5">
        <v>40301572.361303598</v>
      </c>
      <c r="BO12" s="5">
        <v>38801832.266629227</v>
      </c>
      <c r="BP12" s="5">
        <v>37385460.92382203</v>
      </c>
      <c r="BQ12" s="5">
        <v>38590467.593825899</v>
      </c>
      <c r="BR12" s="5">
        <v>40802060.700089037</v>
      </c>
      <c r="BS12" s="5">
        <v>39302204.105394877</v>
      </c>
      <c r="BT12" s="5">
        <v>37885908.0000882</v>
      </c>
      <c r="BU12" s="5">
        <v>38091083.831956998</v>
      </c>
      <c r="BV12" s="5">
        <v>40302421.603106424</v>
      </c>
      <c r="BW12" s="5">
        <v>37802591.376025602</v>
      </c>
      <c r="BX12" s="5">
        <v>36386419.425716199</v>
      </c>
      <c r="BY12" s="5">
        <v>37591445.8083895</v>
      </c>
      <c r="BZ12" s="5">
        <v>38803032.471216902</v>
      </c>
      <c r="CA12" s="5"/>
      <c r="CB12" s="5"/>
    </row>
    <row r="13" spans="1:80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>
        <f t="shared" ref="BU13:BZ13" si="6">BU12-1000000</f>
        <v>37091083.831956998</v>
      </c>
      <c r="BV13" s="23">
        <f t="shared" si="6"/>
        <v>39302421.603106424</v>
      </c>
      <c r="BW13" s="23">
        <f t="shared" si="6"/>
        <v>36802591.376025602</v>
      </c>
      <c r="BX13" s="23">
        <f t="shared" si="6"/>
        <v>35386419.425716199</v>
      </c>
      <c r="BY13" s="23">
        <f t="shared" si="6"/>
        <v>36591445.8083895</v>
      </c>
      <c r="BZ13" s="23">
        <f t="shared" si="6"/>
        <v>37803032.471216902</v>
      </c>
    </row>
    <row r="14" spans="1:80" x14ac:dyDescent="0.3">
      <c r="B14" t="s">
        <v>84</v>
      </c>
      <c r="C14" s="5">
        <v>25794.451067961167</v>
      </c>
      <c r="D14" s="5">
        <v>25300.450894085283</v>
      </c>
      <c r="E14" s="5">
        <v>25530.454993122421</v>
      </c>
      <c r="F14" s="5">
        <v>25990.602841530053</v>
      </c>
      <c r="G14" s="5">
        <v>26286.533791208793</v>
      </c>
      <c r="H14" s="5">
        <v>25980.697886178863</v>
      </c>
      <c r="I14" s="5">
        <v>26081.398265582658</v>
      </c>
      <c r="J14" s="5">
        <v>26649.490121786195</v>
      </c>
      <c r="K14" s="5">
        <v>27227.733775372122</v>
      </c>
      <c r="L14" s="5">
        <v>27332.651167785236</v>
      </c>
      <c r="M14" s="5">
        <v>26947.340536193034</v>
      </c>
      <c r="N14" s="5">
        <v>27100.888906666667</v>
      </c>
      <c r="O14" s="5">
        <v>27323.83954666667</v>
      </c>
      <c r="P14" s="5">
        <v>26724.546913907285</v>
      </c>
      <c r="Q14" s="5">
        <v>27229.862116402117</v>
      </c>
      <c r="R14" s="5">
        <v>27771.044631578952</v>
      </c>
      <c r="S14" s="5">
        <v>28272.726086956518</v>
      </c>
      <c r="T14" s="5">
        <v>28026.692653594771</v>
      </c>
      <c r="U14" s="5">
        <v>28135.633420365542</v>
      </c>
      <c r="V14" s="5">
        <v>28700.195875486388</v>
      </c>
      <c r="W14" s="5">
        <v>28698.044864165593</v>
      </c>
      <c r="X14" s="5">
        <v>28369.039769230771</v>
      </c>
      <c r="Y14" s="5">
        <v>28247.997755102038</v>
      </c>
      <c r="Z14" s="5">
        <v>28906.248375634525</v>
      </c>
      <c r="AA14" s="5">
        <v>30028.929911054642</v>
      </c>
      <c r="AB14" s="5">
        <v>29126.070451127824</v>
      </c>
      <c r="AC14" s="5">
        <v>28505.104657534252</v>
      </c>
      <c r="AD14" s="5">
        <v>29074.527218788626</v>
      </c>
      <c r="AE14" s="5">
        <v>30277.247407407405</v>
      </c>
      <c r="AF14" s="5">
        <v>29049.905110024451</v>
      </c>
      <c r="AG14" s="5">
        <v>28880.794859241127</v>
      </c>
      <c r="AH14" s="5">
        <v>29465.83317191284</v>
      </c>
      <c r="AI14" s="5">
        <v>29538.494523522313</v>
      </c>
      <c r="AJ14" s="5">
        <v>28901.008888888897</v>
      </c>
      <c r="AK14" s="5">
        <v>28399.974562427073</v>
      </c>
      <c r="AL14" s="5">
        <v>29016.497435897443</v>
      </c>
      <c r="AM14" s="5">
        <v>29217.67266978923</v>
      </c>
      <c r="AN14" s="5">
        <v>28879.50516203704</v>
      </c>
      <c r="AO14" s="5">
        <v>28713.340000000004</v>
      </c>
      <c r="AP14" s="5">
        <v>29141.379315068498</v>
      </c>
      <c r="AQ14" s="5">
        <v>29933.187777777777</v>
      </c>
      <c r="AR14" s="5">
        <v>28753.059395296757</v>
      </c>
      <c r="AS14" s="5">
        <v>28760.466674107145</v>
      </c>
      <c r="AT14" s="5">
        <v>28885.041480662989</v>
      </c>
      <c r="AU14" s="5">
        <v>28698.620871459698</v>
      </c>
      <c r="AV14" s="5">
        <v>27500.431747052517</v>
      </c>
      <c r="AW14" s="5">
        <v>27492.491855010663</v>
      </c>
      <c r="AX14" s="5">
        <v>27741.306314677928</v>
      </c>
      <c r="AY14" s="5">
        <v>28034.890325972665</v>
      </c>
      <c r="AZ14" s="5">
        <v>27577.92363256785</v>
      </c>
      <c r="BA14" s="5">
        <v>27259.833714880337</v>
      </c>
      <c r="BB14" s="5">
        <v>27420.102692702989</v>
      </c>
      <c r="BC14" s="5">
        <v>27802.27189355169</v>
      </c>
      <c r="BD14" s="5">
        <v>27340.153008130084</v>
      </c>
      <c r="BE14" s="5">
        <v>26955.869341438705</v>
      </c>
      <c r="BF14" s="5">
        <v>27429.140503524679</v>
      </c>
      <c r="BG14" s="5">
        <v>27999.669577464792</v>
      </c>
      <c r="BH14" s="5">
        <v>27692.503736263741</v>
      </c>
      <c r="BI14" s="5">
        <v>27209.926593406599</v>
      </c>
      <c r="BJ14" s="5">
        <v>27535.071556886225</v>
      </c>
      <c r="BK14" s="5">
        <v>28363.653447236182</v>
      </c>
      <c r="BL14" s="5">
        <v>27840.989010989015</v>
      </c>
      <c r="BM14" s="5">
        <v>27970.913626373629</v>
      </c>
      <c r="BN14" s="5">
        <v>28248.564805583253</v>
      </c>
      <c r="BO14" s="5">
        <v>28799.652645290582</v>
      </c>
      <c r="BP14" s="5">
        <v>28535.017171314747</v>
      </c>
      <c r="BQ14" s="5">
        <v>28025.344737363725</v>
      </c>
      <c r="BR14" s="5">
        <v>28280.684630541869</v>
      </c>
      <c r="BS14" s="5">
        <v>28360.632882352944</v>
      </c>
      <c r="BT14" s="5">
        <v>27940.842480620158</v>
      </c>
      <c r="BU14" s="5">
        <v>27501.545515911286</v>
      </c>
      <c r="BV14" s="5">
        <v>27797.781357552583</v>
      </c>
      <c r="BW14" s="5">
        <v>28108.390143266475</v>
      </c>
      <c r="BX14" s="5">
        <v>27842.464030274365</v>
      </c>
      <c r="BY14" s="5">
        <v>27650.353753527757</v>
      </c>
      <c r="BZ14" s="5">
        <v>27842.760000000002</v>
      </c>
    </row>
    <row r="15" spans="1:80" x14ac:dyDescent="0.3">
      <c r="B15" t="s">
        <v>91</v>
      </c>
      <c r="C15" s="5">
        <v>5420</v>
      </c>
      <c r="D15" s="5">
        <v>5389.52</v>
      </c>
      <c r="E15" s="5">
        <v>5460</v>
      </c>
      <c r="F15" s="5">
        <v>5389.52</v>
      </c>
      <c r="G15" s="5">
        <v>5438.6272437357638</v>
      </c>
      <c r="H15" s="5">
        <v>5469.3192710706153</v>
      </c>
      <c r="I15" s="5">
        <v>5500.0112984054667</v>
      </c>
      <c r="J15" s="5">
        <v>5500.0112984054667</v>
      </c>
      <c r="K15" s="5">
        <v>5518.4265148063787</v>
      </c>
      <c r="L15" s="5">
        <v>5530.7033257403191</v>
      </c>
      <c r="M15" s="5">
        <v>5573.6721640091118</v>
      </c>
      <c r="N15" s="5">
        <v>5585.9489749430522</v>
      </c>
      <c r="O15" s="5">
        <v>5628.917813211845</v>
      </c>
      <c r="P15" s="5">
        <v>5665.7482460136653</v>
      </c>
      <c r="Q15" s="5">
        <v>5708.7170842824598</v>
      </c>
      <c r="R15" s="5">
        <v>5739.4091116173131</v>
      </c>
      <c r="S15" s="5">
        <v>5733.2707061503415</v>
      </c>
      <c r="T15" s="5">
        <v>5757.8243280182232</v>
      </c>
      <c r="U15" s="5">
        <v>5745.5475170842819</v>
      </c>
      <c r="V15" s="5">
        <v>5733.2707061503415</v>
      </c>
      <c r="W15" s="5">
        <v>5763.9627334851948</v>
      </c>
      <c r="X15" s="5">
        <v>5831.4851936218693</v>
      </c>
      <c r="Y15" s="5">
        <v>5886.7308428246015</v>
      </c>
      <c r="Z15" s="5">
        <v>5997.2221412300696</v>
      </c>
      <c r="AA15" s="5">
        <v>5966.5301138952163</v>
      </c>
      <c r="AB15" s="5">
        <v>5954.2533029612769</v>
      </c>
      <c r="AC15" s="5">
        <v>5941.9764920273356</v>
      </c>
      <c r="AD15" s="5">
        <v>5954.2533029612769</v>
      </c>
      <c r="AE15" s="5">
        <v>6021.7757630979486</v>
      </c>
      <c r="AF15" s="5">
        <v>6046.3293849658312</v>
      </c>
      <c r="AG15" s="5">
        <v>6064.7446013667422</v>
      </c>
      <c r="AH15" s="5">
        <v>6083.1598177676542</v>
      </c>
      <c r="AI15" s="5">
        <v>6089.2982232346239</v>
      </c>
      <c r="AJ15" s="5">
        <v>6040.1909794988615</v>
      </c>
      <c r="AK15" s="5">
        <v>5978.8069248291586</v>
      </c>
      <c r="AL15" s="5">
        <v>5874.4540318906602</v>
      </c>
      <c r="AM15" s="5">
        <v>5794.6547608200472</v>
      </c>
      <c r="AN15" s="5">
        <v>5831.4851936218693</v>
      </c>
      <c r="AO15" s="5">
        <v>5843.7620045558087</v>
      </c>
      <c r="AP15" s="5">
        <v>5849.9004100227785</v>
      </c>
      <c r="AQ15" s="5">
        <v>5899.0076537585428</v>
      </c>
      <c r="AR15" s="5">
        <v>5917.4228701594529</v>
      </c>
      <c r="AS15" s="5">
        <v>5923.5612756264236</v>
      </c>
      <c r="AT15" s="5">
        <v>5948.1148974943053</v>
      </c>
      <c r="AU15" s="5">
        <v>5960.3917084282457</v>
      </c>
      <c r="AV15" s="5">
        <v>5960.3917084282457</v>
      </c>
      <c r="AW15" s="5">
        <v>5997.2221412300696</v>
      </c>
      <c r="AX15" s="5">
        <v>5991.0837357630971</v>
      </c>
      <c r="AY15" s="5">
        <v>6015.6373576309797</v>
      </c>
      <c r="AZ15" s="5">
        <v>5960.3917084282457</v>
      </c>
      <c r="BA15" s="5">
        <v>6003.3605466970394</v>
      </c>
      <c r="BB15" s="5">
        <v>5960.3917084282457</v>
      </c>
      <c r="BC15" s="5">
        <v>6003.3605466970394</v>
      </c>
      <c r="BD15" s="5">
        <v>5997.2221412300696</v>
      </c>
      <c r="BE15" s="5">
        <v>6009.4989521640109</v>
      </c>
      <c r="BF15" s="5">
        <v>6003.3605466970394</v>
      </c>
      <c r="BG15" s="5">
        <v>6015.6373576309797</v>
      </c>
      <c r="BH15" s="5">
        <v>6040.1909794988615</v>
      </c>
      <c r="BI15" s="5">
        <v>6077.0214123006836</v>
      </c>
      <c r="BJ15" s="5">
        <v>6107.713439635535</v>
      </c>
      <c r="BK15" s="5">
        <v>6083.1598177676542</v>
      </c>
      <c r="BL15" s="5">
        <v>6138.4054669703874</v>
      </c>
      <c r="BM15" s="5">
        <v>6113.8518451025066</v>
      </c>
      <c r="BN15" s="5">
        <v>6101.5750341685653</v>
      </c>
      <c r="BO15" s="5">
        <v>6113.8518451025066</v>
      </c>
      <c r="BP15" s="5">
        <v>6107.713439635535</v>
      </c>
      <c r="BQ15" s="5">
        <v>6138.4054669703874</v>
      </c>
      <c r="BR15" s="5">
        <v>6187.5127107061508</v>
      </c>
      <c r="BS15" s="5">
        <v>6187.5127107061508</v>
      </c>
      <c r="BT15" s="5">
        <v>6181.3743052391801</v>
      </c>
      <c r="BU15" s="5">
        <v>6212.0663325740334</v>
      </c>
      <c r="BV15" s="5">
        <v>6224.3431435079747</v>
      </c>
      <c r="BW15" s="5">
        <v>6187.5127107061508</v>
      </c>
      <c r="BX15" s="5">
        <v>6205.9279271070609</v>
      </c>
      <c r="BY15" s="5">
        <v>6236.6199544419123</v>
      </c>
      <c r="BZ15" s="5">
        <v>6261.173576309795</v>
      </c>
    </row>
    <row r="16" spans="1:80" x14ac:dyDescent="0.3">
      <c r="B16" t="s">
        <v>85</v>
      </c>
      <c r="C16" s="5">
        <f t="shared" ref="C16:AH16" si="7">C12/C15</f>
        <v>7259.0885608856088</v>
      </c>
      <c r="D16" s="5">
        <f t="shared" si="7"/>
        <v>7298.1156021315437</v>
      </c>
      <c r="E16" s="5">
        <f t="shared" si="7"/>
        <v>7264.9560439560437</v>
      </c>
      <c r="F16" s="5">
        <f t="shared" si="7"/>
        <v>8030.1548189820242</v>
      </c>
      <c r="G16" s="5">
        <f t="shared" si="7"/>
        <v>7238.0544273080823</v>
      </c>
      <c r="H16" s="5">
        <f t="shared" si="7"/>
        <v>7091.902680679912</v>
      </c>
      <c r="I16" s="5">
        <f t="shared" si="7"/>
        <v>7107.4217631758356</v>
      </c>
      <c r="J16" s="5">
        <f t="shared" si="7"/>
        <v>7869.7256517543046</v>
      </c>
      <c r="K16" s="5">
        <f t="shared" si="7"/>
        <v>7140.2563564593383</v>
      </c>
      <c r="L16" s="5">
        <f t="shared" si="7"/>
        <v>6970.3105969510207</v>
      </c>
      <c r="M16" s="5">
        <f t="shared" si="7"/>
        <v>6968.5799338549868</v>
      </c>
      <c r="N16" s="5">
        <f t="shared" si="7"/>
        <v>7472.1663565545769</v>
      </c>
      <c r="O16" s="5">
        <f t="shared" si="7"/>
        <v>6797.1964185009938</v>
      </c>
      <c r="P16" s="5">
        <f t="shared" si="7"/>
        <v>6662.2233041430763</v>
      </c>
      <c r="Q16" s="5">
        <f t="shared" si="7"/>
        <v>6710.7652094858095</v>
      </c>
      <c r="R16" s="5">
        <f t="shared" si="7"/>
        <v>7308.1460450517425</v>
      </c>
      <c r="S16" s="5">
        <f t="shared" si="7"/>
        <v>6785.6729594620037</v>
      </c>
      <c r="T16" s="5">
        <f t="shared" si="7"/>
        <v>6530.2443871088872</v>
      </c>
      <c r="U16" s="5">
        <f t="shared" si="7"/>
        <v>6515.6366540673498</v>
      </c>
      <c r="V16" s="5">
        <f t="shared" si="7"/>
        <v>6708.4814185976857</v>
      </c>
      <c r="W16" s="5">
        <f t="shared" si="7"/>
        <v>6665.737059123664</v>
      </c>
      <c r="X16" s="5">
        <f t="shared" si="7"/>
        <v>6718.3708265007081</v>
      </c>
      <c r="Y16" s="5">
        <f t="shared" si="7"/>
        <v>5945.5750457253998</v>
      </c>
      <c r="Z16" s="5">
        <f t="shared" si="7"/>
        <v>6252.8949431758929</v>
      </c>
      <c r="AA16" s="5">
        <f t="shared" si="7"/>
        <v>5807.0401621387819</v>
      </c>
      <c r="AB16" s="5">
        <f t="shared" si="7"/>
        <v>6531.2773947085989</v>
      </c>
      <c r="AC16" s="5">
        <f t="shared" si="7"/>
        <v>6305.1040424458897</v>
      </c>
      <c r="AD16" s="5">
        <f t="shared" si="7"/>
        <v>6484.6283883820024</v>
      </c>
      <c r="AE16" s="5">
        <f t="shared" si="7"/>
        <v>6142.0918770598846</v>
      </c>
      <c r="AF16" s="5">
        <f t="shared" si="7"/>
        <v>6026.5257944107061</v>
      </c>
      <c r="AG16" s="5">
        <f t="shared" si="7"/>
        <v>6091.6728449989887</v>
      </c>
      <c r="AH16" s="5">
        <f t="shared" si="7"/>
        <v>6350.3411314575915</v>
      </c>
      <c r="AI16" s="5">
        <f t="shared" ref="AI16:BN16" si="8">AI12/AI15</f>
        <v>6112.727384244884</v>
      </c>
      <c r="AJ16" s="5">
        <f t="shared" si="8"/>
        <v>6155.9477384413731</v>
      </c>
      <c r="AK16" s="5">
        <f t="shared" si="8"/>
        <v>5891.4563462017977</v>
      </c>
      <c r="AL16" s="5">
        <f t="shared" si="8"/>
        <v>6337.7396091424498</v>
      </c>
      <c r="AM16" s="5">
        <f t="shared" si="8"/>
        <v>6450.2617572182126</v>
      </c>
      <c r="AN16" s="5">
        <f t="shared" si="8"/>
        <v>6510.5369797603289</v>
      </c>
      <c r="AO16" s="5">
        <f t="shared" si="8"/>
        <v>6445.6184168066729</v>
      </c>
      <c r="AP16" s="5">
        <f t="shared" si="8"/>
        <v>6457.8501089137171</v>
      </c>
      <c r="AQ16" s="5">
        <f t="shared" si="8"/>
        <v>6137.795053873313</v>
      </c>
      <c r="AR16" s="5">
        <f t="shared" si="8"/>
        <v>6140.0614418183277</v>
      </c>
      <c r="AS16" s="5">
        <f t="shared" si="8"/>
        <v>5968.8991731179385</v>
      </c>
      <c r="AT16" s="5">
        <f t="shared" si="8"/>
        <v>6597.9357622248372</v>
      </c>
      <c r="AU16" s="5">
        <f t="shared" si="8"/>
        <v>6331.1006802858155</v>
      </c>
      <c r="AV16" s="5">
        <f t="shared" si="8"/>
        <v>6077.8589348036157</v>
      </c>
      <c r="AW16" s="5">
        <f t="shared" si="8"/>
        <v>5986.4315769094173</v>
      </c>
      <c r="AX16" s="5">
        <f t="shared" si="8"/>
        <v>6345.64373938894</v>
      </c>
      <c r="AY16" s="5">
        <f t="shared" si="8"/>
        <v>6117.3900307202393</v>
      </c>
      <c r="AZ16" s="5">
        <f t="shared" si="8"/>
        <v>5936.6266062622444</v>
      </c>
      <c r="BA16" s="5">
        <v>6295</v>
      </c>
      <c r="BB16" s="5">
        <f t="shared" si="8"/>
        <v>6509.639281783303</v>
      </c>
      <c r="BC16" s="5">
        <f t="shared" si="8"/>
        <v>6213.2709224840519</v>
      </c>
      <c r="BD16" s="5">
        <f t="shared" si="8"/>
        <v>5983.6370842034903</v>
      </c>
      <c r="BE16" s="5">
        <f t="shared" si="8"/>
        <v>6171.713409467663</v>
      </c>
      <c r="BF16" s="5">
        <f t="shared" si="8"/>
        <v>6546.4121277289059</v>
      </c>
      <c r="BG16" s="5">
        <f t="shared" si="8"/>
        <v>6283.7951882336092</v>
      </c>
      <c r="BH16" s="5">
        <f t="shared" si="8"/>
        <v>6023.8522326559132</v>
      </c>
      <c r="BI16" s="5">
        <f t="shared" si="8"/>
        <v>6350.0267414394048</v>
      </c>
      <c r="BJ16" s="5">
        <f t="shared" si="8"/>
        <v>6516.458566789016</v>
      </c>
      <c r="BK16" s="5">
        <f t="shared" si="8"/>
        <v>6131.9458799792183</v>
      </c>
      <c r="BL16" s="5">
        <f t="shared" si="8"/>
        <v>6008.9625671455779</v>
      </c>
      <c r="BM16" s="5">
        <f t="shared" si="8"/>
        <v>6393.6882054543648</v>
      </c>
      <c r="BN16" s="5">
        <f t="shared" si="8"/>
        <v>6605.1096865344562</v>
      </c>
      <c r="BO16" s="5">
        <f t="shared" ref="BO16:BZ16" si="9">BO12/BO15</f>
        <v>6346.5444125394351</v>
      </c>
      <c r="BP16" s="5">
        <f t="shared" si="9"/>
        <v>6121.0240613470778</v>
      </c>
      <c r="BQ16" s="5">
        <f t="shared" si="9"/>
        <v>6286.725078927092</v>
      </c>
      <c r="BR16" s="5">
        <f t="shared" si="9"/>
        <v>6594.2588900851724</v>
      </c>
      <c r="BS16" s="5">
        <f t="shared" si="9"/>
        <v>6351.8583222287243</v>
      </c>
      <c r="BT16" s="5">
        <f t="shared" si="9"/>
        <v>6129.042851842355</v>
      </c>
      <c r="BU16" s="5">
        <f t="shared" si="9"/>
        <v>6131.7896159961911</v>
      </c>
      <c r="BV16" s="5">
        <f t="shared" si="9"/>
        <v>6474.9678277525682</v>
      </c>
      <c r="BW16" s="5">
        <f t="shared" si="9"/>
        <v>6109.4971668690723</v>
      </c>
      <c r="BX16" s="5">
        <f t="shared" si="9"/>
        <v>5863.1714472194972</v>
      </c>
      <c r="BY16" s="5">
        <f t="shared" si="9"/>
        <v>6027.5351204646868</v>
      </c>
      <c r="BZ16" s="5">
        <f t="shared" si="9"/>
        <v>6197.4056458097111</v>
      </c>
    </row>
    <row r="17" spans="2:79" x14ac:dyDescent="0.3">
      <c r="B17" t="s">
        <v>92</v>
      </c>
      <c r="C17" s="5">
        <f>C8*1000000/C16</f>
        <v>28455</v>
      </c>
      <c r="D17" s="5">
        <f t="shared" ref="D17:BO17" si="10">D8*1000000/D16</f>
        <v>27594.342400000005</v>
      </c>
      <c r="E17" s="5">
        <f t="shared" si="10"/>
        <v>27955.200000000004</v>
      </c>
      <c r="F17" s="5">
        <f t="shared" si="10"/>
        <v>28294.98</v>
      </c>
      <c r="G17" s="5">
        <f t="shared" si="10"/>
        <v>29259.814571298411</v>
      </c>
      <c r="H17" s="5">
        <f t="shared" si="10"/>
        <v>30846.96068883827</v>
      </c>
      <c r="I17" s="5">
        <f t="shared" si="10"/>
        <v>31020.063723006831</v>
      </c>
      <c r="J17" s="5">
        <f t="shared" si="10"/>
        <v>31515.064739863323</v>
      </c>
      <c r="K17" s="5">
        <f t="shared" si="10"/>
        <v>31620.583929840552</v>
      </c>
      <c r="L17" s="5">
        <f t="shared" si="10"/>
        <v>32575.842588610478</v>
      </c>
      <c r="M17" s="5">
        <f t="shared" si="10"/>
        <v>32828.929046013669</v>
      </c>
      <c r="N17" s="5">
        <f t="shared" si="10"/>
        <v>32901.239462414575</v>
      </c>
      <c r="O17" s="5">
        <f t="shared" si="10"/>
        <v>33154.325919817762</v>
      </c>
      <c r="P17" s="5">
        <f t="shared" si="10"/>
        <v>34561.064300683356</v>
      </c>
      <c r="Q17" s="5">
        <f t="shared" si="10"/>
        <v>34823.174214123006</v>
      </c>
      <c r="R17" s="5">
        <f t="shared" si="10"/>
        <v>35354.760127562651</v>
      </c>
      <c r="S17" s="5">
        <f t="shared" si="10"/>
        <v>35718.276499316635</v>
      </c>
      <c r="T17" s="5">
        <f t="shared" si="10"/>
        <v>37022.810429157173</v>
      </c>
      <c r="U17" s="5">
        <f t="shared" si="10"/>
        <v>38495.168364464691</v>
      </c>
      <c r="V17" s="5">
        <f t="shared" si="10"/>
        <v>38412.913731207293</v>
      </c>
      <c r="W17" s="5">
        <f t="shared" si="10"/>
        <v>37408.118140318918</v>
      </c>
      <c r="X17" s="5">
        <f t="shared" si="10"/>
        <v>36330.152756264244</v>
      </c>
      <c r="Y17" s="5">
        <f t="shared" si="10"/>
        <v>36262.261991799547</v>
      </c>
      <c r="Z17" s="5">
        <f t="shared" si="10"/>
        <v>36942.888389977226</v>
      </c>
      <c r="AA17" s="5">
        <f t="shared" si="10"/>
        <v>36395.833694760819</v>
      </c>
      <c r="AB17" s="5">
        <f t="shared" si="10"/>
        <v>36678.200346241472</v>
      </c>
      <c r="AC17" s="5">
        <f t="shared" si="10"/>
        <v>36246.056601366749</v>
      </c>
      <c r="AD17" s="5">
        <f t="shared" si="10"/>
        <v>36678.200346241472</v>
      </c>
      <c r="AE17" s="5">
        <f t="shared" si="10"/>
        <v>37515.663004100228</v>
      </c>
      <c r="AF17" s="5">
        <f t="shared" si="10"/>
        <v>37668.63206833713</v>
      </c>
      <c r="AG17" s="5">
        <f t="shared" si="10"/>
        <v>37358.82674441913</v>
      </c>
      <c r="AH17" s="5">
        <f t="shared" si="10"/>
        <v>37898.085664692488</v>
      </c>
      <c r="AI17" s="5">
        <f t="shared" si="10"/>
        <v>37510.077055125286</v>
      </c>
      <c r="AJ17" s="5">
        <f t="shared" si="10"/>
        <v>36845.164974943058</v>
      </c>
      <c r="AK17" s="5">
        <f t="shared" si="10"/>
        <v>34258.563679271079</v>
      </c>
      <c r="AL17" s="5">
        <f t="shared" si="10"/>
        <v>32720.708957630981</v>
      </c>
      <c r="AM17" s="5">
        <f t="shared" si="10"/>
        <v>30421.93749430525</v>
      </c>
      <c r="AN17" s="5">
        <f t="shared" si="10"/>
        <v>29507.315079726657</v>
      </c>
      <c r="AO17" s="5">
        <f t="shared" si="10"/>
        <v>29920.061463325743</v>
      </c>
      <c r="AP17" s="5">
        <f t="shared" si="10"/>
        <v>31472.464205922552</v>
      </c>
      <c r="AQ17" s="5">
        <f t="shared" si="10"/>
        <v>29495.038268792712</v>
      </c>
      <c r="AR17" s="5">
        <f t="shared" si="10"/>
        <v>30297.205095216403</v>
      </c>
      <c r="AS17" s="5">
        <f t="shared" si="10"/>
        <v>28433.094123006831</v>
      </c>
      <c r="AT17" s="5">
        <f t="shared" si="10"/>
        <v>27063.92278359909</v>
      </c>
      <c r="AU17" s="5">
        <f t="shared" si="10"/>
        <v>27119.782273348519</v>
      </c>
      <c r="AV17" s="5">
        <f t="shared" si="10"/>
        <v>27119.782273348519</v>
      </c>
      <c r="AW17" s="5">
        <f t="shared" si="10"/>
        <v>27767.138513895221</v>
      </c>
      <c r="AX17" s="5">
        <f t="shared" si="10"/>
        <v>28218.00439544419</v>
      </c>
      <c r="AY17" s="5">
        <f t="shared" si="10"/>
        <v>27852.400965831439</v>
      </c>
      <c r="AZ17" s="5">
        <f t="shared" si="10"/>
        <v>28371.464532118451</v>
      </c>
      <c r="BA17" s="5">
        <f t="shared" si="10"/>
        <v>27608.282764098491</v>
      </c>
      <c r="BB17" s="5">
        <f t="shared" si="10"/>
        <v>28669.484117539858</v>
      </c>
      <c r="BC17" s="5">
        <f t="shared" si="10"/>
        <v>28455.928991343968</v>
      </c>
      <c r="BD17" s="5">
        <f t="shared" si="10"/>
        <v>28726.694056492033</v>
      </c>
      <c r="BE17" s="5">
        <f t="shared" si="10"/>
        <v>28965.784949430534</v>
      </c>
      <c r="BF17" s="5">
        <f t="shared" si="10"/>
        <v>29236.365862414579</v>
      </c>
      <c r="BG17" s="5">
        <f t="shared" si="10"/>
        <v>28453.964701594537</v>
      </c>
      <c r="BH17" s="5">
        <f t="shared" si="10"/>
        <v>28932.514791799549</v>
      </c>
      <c r="BI17" s="5">
        <f t="shared" si="10"/>
        <v>29291.243207289295</v>
      </c>
      <c r="BJ17" s="5">
        <f t="shared" si="10"/>
        <v>29378.101644646922</v>
      </c>
      <c r="BK17" s="5">
        <f t="shared" si="10"/>
        <v>28955.840732574034</v>
      </c>
      <c r="BL17" s="5">
        <f t="shared" si="10"/>
        <v>29587.114350797267</v>
      </c>
      <c r="BM17" s="5">
        <f t="shared" si="10"/>
        <v>29896.735522551251</v>
      </c>
      <c r="BN17" s="5">
        <f t="shared" si="10"/>
        <v>29897.717667425972</v>
      </c>
      <c r="BO17" s="5">
        <f t="shared" si="10"/>
        <v>30569.259225512531</v>
      </c>
      <c r="BP17" s="5">
        <f t="shared" ref="BP17:BZ17" si="11">BP8*1000000/BP16</f>
        <v>29744.564451025053</v>
      </c>
      <c r="BQ17" s="5">
        <f t="shared" si="11"/>
        <v>31060.331662870154</v>
      </c>
      <c r="BR17" s="5">
        <f t="shared" si="11"/>
        <v>30937.563553530752</v>
      </c>
      <c r="BS17" s="5">
        <f t="shared" si="11"/>
        <v>30937.563553530752</v>
      </c>
      <c r="BT17" s="5">
        <f t="shared" si="11"/>
        <v>31277.753984510247</v>
      </c>
      <c r="BU17" s="5">
        <f t="shared" si="11"/>
        <v>31060.331662870165</v>
      </c>
      <c r="BV17" s="5">
        <f t="shared" si="11"/>
        <v>31121.715717539879</v>
      </c>
      <c r="BW17" s="5">
        <f t="shared" si="11"/>
        <v>31680.065078815493</v>
      </c>
      <c r="BX17" s="5">
        <f t="shared" si="11"/>
        <v>32332.884500227789</v>
      </c>
      <c r="BY17" s="5">
        <f t="shared" si="11"/>
        <v>33490.649155353065</v>
      </c>
      <c r="BZ17" s="5">
        <f t="shared" si="11"/>
        <v>34060.784255125283</v>
      </c>
    </row>
    <row r="18" spans="2:79" x14ac:dyDescent="0.3">
      <c r="B18" s="12" t="s">
        <v>86</v>
      </c>
      <c r="C18" s="13">
        <f t="shared" ref="C18:AH18" si="12">C14*C16/4/1000000</f>
        <v>46.811051170440123</v>
      </c>
      <c r="D18" s="13">
        <f t="shared" si="12"/>
        <v>46.161403852771691</v>
      </c>
      <c r="E18" s="13">
        <f t="shared" si="12"/>
        <v>46.369408326808127</v>
      </c>
      <c r="F18" s="13">
        <f t="shared" si="12"/>
        <v>52.177141164040108</v>
      </c>
      <c r="G18" s="13">
        <f t="shared" si="12"/>
        <v>47.565840571510577</v>
      </c>
      <c r="H18" s="13">
        <f t="shared" si="12"/>
        <v>46.063145246231699</v>
      </c>
      <c r="I18" s="13">
        <f t="shared" si="12"/>
        <v>46.342874411714675</v>
      </c>
      <c r="J18" s="13">
        <f t="shared" si="12"/>
        <v>52.431044004398444</v>
      </c>
      <c r="K18" s="13">
        <f t="shared" si="12"/>
        <v>48.603249790395857</v>
      </c>
      <c r="L18" s="13">
        <f t="shared" si="12"/>
        <v>47.629267019394774</v>
      </c>
      <c r="M18" s="13">
        <f t="shared" si="12"/>
        <v>46.946174132817966</v>
      </c>
      <c r="N18" s="13">
        <f t="shared" si="12"/>
        <v>50.625587580279458</v>
      </c>
      <c r="O18" s="13">
        <f t="shared" si="12"/>
        <v>46.431376076574622</v>
      </c>
      <c r="P18" s="13">
        <f t="shared" si="12"/>
        <v>44.511224810624512</v>
      </c>
      <c r="Q18" s="13">
        <f t="shared" si="12"/>
        <v>45.683302837461738</v>
      </c>
      <c r="R18" s="13">
        <f t="shared" si="12"/>
        <v>50.738712497807285</v>
      </c>
      <c r="S18" s="13">
        <f t="shared" si="12"/>
        <v>47.962368224634204</v>
      </c>
      <c r="T18" s="13">
        <f t="shared" si="12"/>
        <v>45.755288097590778</v>
      </c>
      <c r="U18" s="13">
        <f t="shared" si="12"/>
        <v>45.830391099784009</v>
      </c>
      <c r="V18" s="13">
        <f t="shared" si="12"/>
        <v>48.133682685203588</v>
      </c>
      <c r="W18" s="13">
        <f t="shared" si="12"/>
        <v>47.823405293865534</v>
      </c>
      <c r="X18" s="13">
        <f t="shared" si="12"/>
        <v>47.648432290359594</v>
      </c>
      <c r="Y18" s="13">
        <f t="shared" si="12"/>
        <v>41.987647636110445</v>
      </c>
      <c r="Z18" s="13">
        <f t="shared" si="12"/>
        <v>45.186933573547869</v>
      </c>
      <c r="AA18" s="13">
        <f t="shared" si="12"/>
        <v>43.594800504886216</v>
      </c>
      <c r="AB18" s="13">
        <f t="shared" si="12"/>
        <v>47.55761138353531</v>
      </c>
      <c r="AC18" s="13">
        <f t="shared" si="12"/>
        <v>44.931912651640594</v>
      </c>
      <c r="AD18" s="13">
        <f t="shared" si="12"/>
        <v>47.134376145435489</v>
      </c>
      <c r="AE18" s="13">
        <f t="shared" si="12"/>
        <v>46.491408840192371</v>
      </c>
      <c r="AF18" s="13">
        <f t="shared" si="12"/>
        <v>43.767500617686437</v>
      </c>
      <c r="AG18" s="13">
        <f t="shared" si="12"/>
        <v>43.983088446506386</v>
      </c>
      <c r="AH18" s="13">
        <f t="shared" si="12"/>
        <v>46.779523091066402</v>
      </c>
      <c r="AI18" s="13">
        <f t="shared" ref="AI18:BN18" si="13">AI14*AI16/4/1000000</f>
        <v>45.140191090825596</v>
      </c>
      <c r="AJ18" s="13">
        <f t="shared" si="13"/>
        <v>44.478275077057404</v>
      </c>
      <c r="AK18" s="13">
        <f t="shared" si="13"/>
        <v>41.829302591945151</v>
      </c>
      <c r="AL18" s="13">
        <f t="shared" si="13"/>
        <v>45.974751279516887</v>
      </c>
      <c r="AM18" s="13">
        <f t="shared" si="13"/>
        <v>47.115409164215301</v>
      </c>
      <c r="AN18" s="13">
        <f t="shared" si="13"/>
        <v>47.005271578655361</v>
      </c>
      <c r="AO18" s="13">
        <f t="shared" si="13"/>
        <v>46.268808278007931</v>
      </c>
      <c r="AP18" s="13">
        <f t="shared" si="13"/>
        <v>47.04766489592776</v>
      </c>
      <c r="AQ18" s="13">
        <f t="shared" si="13"/>
        <v>45.930942972276391</v>
      </c>
      <c r="AR18" s="13">
        <f t="shared" si="13"/>
        <v>44.136387831843457</v>
      </c>
      <c r="AS18" s="13">
        <f t="shared" si="13"/>
        <v>42.91708143739104</v>
      </c>
      <c r="AT18" s="13">
        <f t="shared" si="13"/>
        <v>47.645412044653547</v>
      </c>
      <c r="AU18" s="13">
        <f t="shared" si="13"/>
        <v>45.423464530640793</v>
      </c>
      <c r="AV18" s="13">
        <f t="shared" si="13"/>
        <v>41.785936201195042</v>
      </c>
      <c r="AW18" s="13">
        <f t="shared" si="13"/>
        <v>41.145480342190197</v>
      </c>
      <c r="AX18" s="13">
        <f t="shared" si="13"/>
        <v>44.009111684551719</v>
      </c>
      <c r="AY18" s="13">
        <f t="shared" si="13"/>
        <v>42.875089648110112</v>
      </c>
      <c r="AZ18" s="13">
        <f t="shared" si="13"/>
        <v>40.929958795642662</v>
      </c>
      <c r="BA18" s="13">
        <f t="shared" si="13"/>
        <v>42.900163308792926</v>
      </c>
      <c r="BB18" s="13">
        <f t="shared" si="13"/>
        <v>44.623744399737873</v>
      </c>
      <c r="BC18" s="13">
        <f t="shared" si="13"/>
        <v>43.185761883800083</v>
      </c>
      <c r="BD18" s="13">
        <f t="shared" si="13"/>
        <v>40.898388356811196</v>
      </c>
      <c r="BE18" s="13">
        <f t="shared" si="13"/>
        <v>41.590975069603886</v>
      </c>
      <c r="BF18" s="13">
        <f t="shared" si="13"/>
        <v>44.89061451136353</v>
      </c>
      <c r="BG18" s="13">
        <f t="shared" si="13"/>
        <v>43.986047240751056</v>
      </c>
      <c r="BH18" s="13">
        <f t="shared" si="13"/>
        <v>41.703887614881133</v>
      </c>
      <c r="BI18" s="13">
        <f t="shared" si="13"/>
        <v>43.195940375183774</v>
      </c>
      <c r="BJ18" s="13">
        <f t="shared" si="13"/>
        <v>44.857788233504948</v>
      </c>
      <c r="BK18" s="13">
        <f t="shared" si="13"/>
        <v>43.481096974234568</v>
      </c>
      <c r="BL18" s="13">
        <f t="shared" si="13"/>
        <v>41.823865199836092</v>
      </c>
      <c r="BM18" s="13">
        <f t="shared" si="13"/>
        <v>44.709325137181963</v>
      </c>
      <c r="BN18" s="13">
        <f t="shared" si="13"/>
        <v>46.646217257013568</v>
      </c>
      <c r="BO18" s="13">
        <f t="shared" ref="BO18:BZ18" si="14">BO14*BO16/4/1000000</f>
        <v>45.694568644761375</v>
      </c>
      <c r="BP18" s="13">
        <f t="shared" si="14"/>
        <v>43.665881674142398</v>
      </c>
      <c r="BQ18" s="13">
        <f t="shared" si="14"/>
        <v>44.046909401490481</v>
      </c>
      <c r="BR18" s="13">
        <f t="shared" si="14"/>
        <v>46.622539010661455</v>
      </c>
      <c r="BS18" s="13">
        <f t="shared" si="14"/>
        <v>45.035680499361789</v>
      </c>
      <c r="BT18" s="13">
        <f t="shared" si="14"/>
        <v>42.812655220074546</v>
      </c>
      <c r="BU18" s="13">
        <f t="shared" si="14"/>
        <v>42.15842280457786</v>
      </c>
      <c r="BV18" s="13">
        <f t="shared" si="14"/>
        <v>44.997434993263276</v>
      </c>
      <c r="BW18" s="13">
        <f t="shared" si="14"/>
        <v>42.932032486384273</v>
      </c>
      <c r="BX18" s="13">
        <f t="shared" si="14"/>
        <v>40.811285030635133</v>
      </c>
      <c r="BY18" s="13">
        <f t="shared" si="14"/>
        <v>41.665869585665284</v>
      </c>
      <c r="BZ18" s="13">
        <f t="shared" si="14"/>
        <v>43.138219504731204</v>
      </c>
      <c r="CA18" s="11"/>
    </row>
    <row r="19" spans="2:79" x14ac:dyDescent="0.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2:79" x14ac:dyDescent="0.3">
      <c r="B20" s="16" t="s">
        <v>88</v>
      </c>
      <c r="C20" s="17">
        <v>96</v>
      </c>
      <c r="D20" s="17">
        <v>96</v>
      </c>
      <c r="E20" s="17">
        <v>106</v>
      </c>
      <c r="F20" s="17">
        <v>103</v>
      </c>
      <c r="G20" s="17">
        <v>102</v>
      </c>
      <c r="H20" s="17">
        <v>95</v>
      </c>
      <c r="I20" s="17">
        <v>109</v>
      </c>
      <c r="J20" s="17">
        <v>96</v>
      </c>
      <c r="K20" s="17">
        <v>96</v>
      </c>
      <c r="L20" s="17">
        <v>92</v>
      </c>
      <c r="M20" s="17">
        <v>94</v>
      </c>
      <c r="N20" s="17">
        <v>92</v>
      </c>
      <c r="O20" s="17">
        <v>103</v>
      </c>
      <c r="P20" s="17">
        <v>92</v>
      </c>
      <c r="Q20" s="17">
        <v>89</v>
      </c>
      <c r="R20" s="17">
        <v>96</v>
      </c>
      <c r="S20" s="17">
        <v>96</v>
      </c>
      <c r="T20" s="17">
        <v>96</v>
      </c>
      <c r="U20" s="17">
        <v>89</v>
      </c>
      <c r="V20" s="17">
        <v>95</v>
      </c>
      <c r="W20" s="17">
        <v>107</v>
      </c>
      <c r="X20" s="17">
        <v>98</v>
      </c>
      <c r="Y20" s="17">
        <v>96</v>
      </c>
      <c r="Z20" s="17">
        <v>94</v>
      </c>
      <c r="AA20" s="17">
        <v>89</v>
      </c>
      <c r="AB20" s="17">
        <v>96</v>
      </c>
      <c r="AC20" s="17">
        <v>103</v>
      </c>
      <c r="AD20" s="17">
        <v>101</v>
      </c>
      <c r="AE20" s="17">
        <v>103</v>
      </c>
      <c r="AF20" s="17">
        <v>98</v>
      </c>
      <c r="AG20" s="17">
        <v>85</v>
      </c>
      <c r="AH20" s="17">
        <v>86</v>
      </c>
      <c r="AI20" s="17">
        <v>95</v>
      </c>
      <c r="AJ20" s="17">
        <v>96</v>
      </c>
      <c r="AK20" s="17">
        <v>94</v>
      </c>
      <c r="AL20" s="17">
        <v>95</v>
      </c>
      <c r="AM20" s="17">
        <v>96</v>
      </c>
      <c r="AN20" s="17">
        <v>103</v>
      </c>
      <c r="AO20" s="17">
        <v>92</v>
      </c>
      <c r="AP20" s="17">
        <v>96</v>
      </c>
      <c r="AQ20" s="17">
        <v>89</v>
      </c>
      <c r="AR20" s="17">
        <v>96</v>
      </c>
      <c r="AS20" s="17">
        <v>89</v>
      </c>
      <c r="AT20" s="17">
        <v>89</v>
      </c>
      <c r="AU20" s="17">
        <v>95</v>
      </c>
      <c r="AV20" s="17">
        <v>95</v>
      </c>
      <c r="AW20" s="17">
        <v>84</v>
      </c>
      <c r="AX20" s="17">
        <v>98</v>
      </c>
      <c r="AY20" s="17">
        <v>88</v>
      </c>
      <c r="AZ20" s="17">
        <v>84</v>
      </c>
      <c r="BA20" s="17">
        <v>77</v>
      </c>
      <c r="BB20" s="17">
        <v>89</v>
      </c>
      <c r="BC20" s="17">
        <v>78</v>
      </c>
      <c r="BD20" s="17">
        <v>86</v>
      </c>
      <c r="BE20" s="17">
        <v>79</v>
      </c>
      <c r="BF20" s="17">
        <v>84</v>
      </c>
      <c r="BG20" s="17">
        <v>84</v>
      </c>
      <c r="BH20" s="17">
        <v>96</v>
      </c>
      <c r="BI20" s="17">
        <v>79</v>
      </c>
      <c r="BJ20" s="17">
        <v>106</v>
      </c>
      <c r="BK20" s="17">
        <v>96</v>
      </c>
      <c r="BL20" s="17">
        <v>96</v>
      </c>
      <c r="BM20" s="17">
        <v>84</v>
      </c>
      <c r="BN20" s="17">
        <v>80</v>
      </c>
      <c r="BO20" s="17">
        <v>95</v>
      </c>
      <c r="BP20" s="17">
        <v>89</v>
      </c>
      <c r="BQ20" s="17">
        <v>72</v>
      </c>
      <c r="BR20" s="17">
        <v>89</v>
      </c>
      <c r="BS20" s="17">
        <v>88</v>
      </c>
      <c r="BT20" s="17">
        <v>94</v>
      </c>
      <c r="BU20" s="17">
        <v>95</v>
      </c>
      <c r="BV20" s="17">
        <v>98</v>
      </c>
      <c r="BW20" s="17">
        <v>93</v>
      </c>
      <c r="BX20" s="17">
        <v>94</v>
      </c>
      <c r="BY20" s="17">
        <v>97</v>
      </c>
      <c r="BZ20" s="17">
        <v>99</v>
      </c>
    </row>
    <row r="21" spans="2:79" x14ac:dyDescent="0.3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</row>
    <row r="22" spans="2:79" x14ac:dyDescent="0.3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2:79" x14ac:dyDescent="0.3">
      <c r="B23" t="s">
        <v>80</v>
      </c>
      <c r="C23" s="4">
        <v>6.2701816920943134</v>
      </c>
      <c r="D23" s="4">
        <v>5.9905171939477295</v>
      </c>
      <c r="E23" s="4">
        <v>5.8743535075653357</v>
      </c>
      <c r="F23" s="4">
        <v>5.6487595628415299</v>
      </c>
      <c r="G23" s="4">
        <v>5.6225288461538465</v>
      </c>
      <c r="H23" s="4">
        <v>5.3073387533875334</v>
      </c>
      <c r="I23" s="4">
        <v>5.1480027100270993</v>
      </c>
      <c r="J23" s="4">
        <v>5.2755656292286863</v>
      </c>
      <c r="K23" s="4">
        <v>5.2885845737483077</v>
      </c>
      <c r="L23" s="4">
        <v>5.0465409395973149</v>
      </c>
      <c r="M23" s="4">
        <v>4.9552305630026812</v>
      </c>
      <c r="N23" s="4">
        <v>4.7648893333333335</v>
      </c>
      <c r="O23" s="4">
        <v>4.663351347980127</v>
      </c>
      <c r="P23" s="4">
        <v>4.4621917758034364</v>
      </c>
      <c r="Q23" s="4">
        <v>4.5193110078382919</v>
      </c>
      <c r="R23" s="4">
        <v>4.7596349420719308</v>
      </c>
      <c r="S23" s="4">
        <v>4.8562740447957831</v>
      </c>
      <c r="T23" s="4">
        <v>4.7357398692810451</v>
      </c>
      <c r="U23" s="4">
        <v>4.7700287206266321</v>
      </c>
      <c r="V23" s="4">
        <v>5.6084370946822304</v>
      </c>
      <c r="W23" s="2">
        <v>5.9161474773609308</v>
      </c>
      <c r="X23" s="4">
        <v>5.9247269230769239</v>
      </c>
      <c r="Y23" s="4">
        <v>6.0526670918367333</v>
      </c>
      <c r="Z23" s="4">
        <v>7.6471484771573586</v>
      </c>
      <c r="AA23" s="4">
        <v>8.2993519695044462</v>
      </c>
      <c r="AB23" s="4">
        <v>7.8621065162907264</v>
      </c>
      <c r="AC23" s="4">
        <v>7.869064757160646</v>
      </c>
      <c r="AD23" s="4">
        <v>8.7951347342398005</v>
      </c>
      <c r="AE23" s="4">
        <v>8.9386876543209866</v>
      </c>
      <c r="AF23" s="4">
        <v>8.3977921760391201</v>
      </c>
      <c r="AG23" s="4">
        <v>8.4931199510403896</v>
      </c>
      <c r="AH23" s="4">
        <v>8.4303462469733663</v>
      </c>
      <c r="AI23" s="4">
        <v>8.3798480877947732</v>
      </c>
      <c r="AJ23" s="4">
        <v>8.2322282863202858</v>
      </c>
      <c r="AK23" s="4">
        <v>8.7255209544167016</v>
      </c>
      <c r="AL23" s="4">
        <v>12.01785512145479</v>
      </c>
      <c r="AM23" s="4">
        <v>11.833658675503674</v>
      </c>
      <c r="AN23" s="4">
        <v>10.886413232046287</v>
      </c>
      <c r="AO23" s="2">
        <v>10.733841587716084</v>
      </c>
      <c r="AP23" s="2">
        <v>10.000413720255422</v>
      </c>
      <c r="AQ23" s="2">
        <v>9.2031031621791168</v>
      </c>
      <c r="AR23" s="2">
        <v>8.9010377650179002</v>
      </c>
      <c r="AS23" s="2">
        <v>8.8576627203156004</v>
      </c>
      <c r="AT23" s="2">
        <v>8.8296418918556316</v>
      </c>
      <c r="AU23" s="2">
        <v>8.8501089324618718</v>
      </c>
      <c r="AV23" s="2">
        <v>8.7227191854233652</v>
      </c>
      <c r="AW23" s="2">
        <v>8.74232302771855</v>
      </c>
      <c r="AX23" s="2">
        <v>9.3850749736008421</v>
      </c>
      <c r="AY23" s="2">
        <v>9.5029716088328087</v>
      </c>
      <c r="AZ23" s="2">
        <v>9.372161795407095</v>
      </c>
      <c r="BA23" s="2">
        <v>9.4741654526534838</v>
      </c>
      <c r="BB23" s="2">
        <v>9.4463124357656731</v>
      </c>
      <c r="BC23" s="2">
        <v>9.2424186284544501</v>
      </c>
      <c r="BD23" s="2">
        <v>9.2700985772357711</v>
      </c>
      <c r="BE23" s="2">
        <v>9.4238794326241155</v>
      </c>
      <c r="BF23" s="2">
        <v>9.7286535750251772</v>
      </c>
      <c r="BG23" s="2">
        <v>9.8113551307847082</v>
      </c>
      <c r="BH23" s="2">
        <v>9.6220679320679317</v>
      </c>
      <c r="BI23" s="2">
        <v>9.5985734265734273</v>
      </c>
      <c r="BJ23" s="2">
        <v>10.00187125748503</v>
      </c>
      <c r="BK23" s="2">
        <v>9.8122381909547727</v>
      </c>
      <c r="BL23" s="2">
        <v>9.7587632367632366</v>
      </c>
      <c r="BM23" s="2">
        <v>9.7416763236763249</v>
      </c>
      <c r="BN23" s="2">
        <v>9.7211854436689933</v>
      </c>
      <c r="BO23" s="2">
        <v>9.7859559118236454</v>
      </c>
      <c r="BP23" s="2">
        <v>9.4580946215139416</v>
      </c>
      <c r="BQ23" s="2">
        <v>9.5478969276511396</v>
      </c>
      <c r="BR23" s="2">
        <v>9.9738226600985218</v>
      </c>
      <c r="BS23" s="2">
        <v>10.024466520590426</v>
      </c>
      <c r="BT23" s="2">
        <v>9.635967110900113</v>
      </c>
      <c r="BU23" s="2">
        <v>9.7445643079725617</v>
      </c>
      <c r="BV23" s="2">
        <v>10.325150095602293</v>
      </c>
      <c r="BW23" s="2">
        <v>10.474566380133714</v>
      </c>
      <c r="BX23" s="2">
        <v>10.479638599810784</v>
      </c>
      <c r="BY23" s="2">
        <v>10.735253998118532</v>
      </c>
      <c r="BZ23" s="8">
        <v>10.988</v>
      </c>
    </row>
    <row r="24" spans="2:79" x14ac:dyDescent="0.3">
      <c r="B24" t="s">
        <v>81</v>
      </c>
      <c r="C24" s="9">
        <v>14</v>
      </c>
      <c r="D24" s="5">
        <v>15</v>
      </c>
      <c r="E24" s="5">
        <v>15</v>
      </c>
      <c r="F24" s="5">
        <v>15</v>
      </c>
      <c r="G24" s="5">
        <v>14</v>
      </c>
      <c r="H24" s="5">
        <v>15</v>
      </c>
      <c r="I24" s="5">
        <v>14</v>
      </c>
      <c r="J24" s="5">
        <v>14</v>
      </c>
      <c r="K24" s="5">
        <v>14</v>
      </c>
      <c r="L24" s="5">
        <v>14</v>
      </c>
      <c r="M24" s="5">
        <v>14</v>
      </c>
      <c r="N24" s="5">
        <v>14</v>
      </c>
      <c r="O24" s="5">
        <v>15</v>
      </c>
      <c r="P24" s="5">
        <v>15</v>
      </c>
      <c r="Q24" s="5">
        <v>14</v>
      </c>
      <c r="R24" s="5">
        <v>14</v>
      </c>
      <c r="S24" s="5">
        <v>14</v>
      </c>
      <c r="T24" s="5">
        <v>13</v>
      </c>
      <c r="U24" s="5">
        <v>14</v>
      </c>
      <c r="V24" s="5">
        <v>13</v>
      </c>
      <c r="W24" s="5">
        <v>13</v>
      </c>
      <c r="X24" s="5">
        <v>13</v>
      </c>
      <c r="Y24" s="5">
        <v>14</v>
      </c>
      <c r="Z24" s="5">
        <v>14</v>
      </c>
      <c r="AA24" s="5">
        <v>13</v>
      </c>
      <c r="AB24" s="5">
        <v>14</v>
      </c>
      <c r="AC24" s="5">
        <v>14</v>
      </c>
      <c r="AD24" s="5">
        <v>14</v>
      </c>
      <c r="AE24" s="5">
        <v>13</v>
      </c>
      <c r="AF24" s="5">
        <v>14</v>
      </c>
      <c r="AG24" s="5">
        <v>14</v>
      </c>
      <c r="AH24" s="5">
        <v>14</v>
      </c>
      <c r="AI24" s="5">
        <v>13</v>
      </c>
      <c r="AJ24" s="5">
        <v>14</v>
      </c>
      <c r="AK24" s="5">
        <v>13</v>
      </c>
      <c r="AL24" s="5">
        <v>13</v>
      </c>
      <c r="AM24" s="5">
        <v>13</v>
      </c>
      <c r="AN24" s="5">
        <v>14</v>
      </c>
      <c r="AO24" s="5">
        <v>14</v>
      </c>
      <c r="AP24" s="5">
        <v>13</v>
      </c>
      <c r="AQ24" s="5">
        <v>13</v>
      </c>
      <c r="AR24" s="5">
        <v>13</v>
      </c>
      <c r="AS24" s="5">
        <v>13</v>
      </c>
      <c r="AT24" s="5">
        <v>12</v>
      </c>
      <c r="AU24" s="5">
        <v>13</v>
      </c>
      <c r="AV24" s="5">
        <v>13</v>
      </c>
      <c r="AW24" s="5">
        <v>13</v>
      </c>
      <c r="AX24" s="5">
        <v>13</v>
      </c>
      <c r="AY24" s="5">
        <v>13</v>
      </c>
      <c r="AZ24" s="5">
        <v>13</v>
      </c>
      <c r="BA24" s="5">
        <v>12</v>
      </c>
      <c r="BB24" s="5">
        <v>13</v>
      </c>
      <c r="BC24" s="5">
        <v>13</v>
      </c>
      <c r="BD24" s="5">
        <v>12</v>
      </c>
      <c r="BE24" s="5">
        <v>13</v>
      </c>
      <c r="BF24" s="5">
        <v>13</v>
      </c>
      <c r="BG24" s="5">
        <v>12</v>
      </c>
      <c r="BH24" s="5">
        <v>12</v>
      </c>
      <c r="BI24" s="5">
        <v>12</v>
      </c>
      <c r="BJ24" s="5">
        <v>12</v>
      </c>
      <c r="BK24" s="5">
        <v>12</v>
      </c>
      <c r="BL24" s="5">
        <v>12</v>
      </c>
      <c r="BM24" s="5">
        <v>12</v>
      </c>
      <c r="BN24" s="5">
        <v>12</v>
      </c>
      <c r="BO24" s="5">
        <v>12</v>
      </c>
      <c r="BP24" s="5">
        <v>12</v>
      </c>
      <c r="BQ24" s="5">
        <v>12</v>
      </c>
      <c r="BR24" s="5">
        <v>12</v>
      </c>
      <c r="BS24" s="5">
        <v>12</v>
      </c>
      <c r="BT24" s="5">
        <v>12</v>
      </c>
      <c r="BU24" s="5">
        <v>12</v>
      </c>
      <c r="BV24" s="5">
        <v>11</v>
      </c>
      <c r="BW24" s="5">
        <v>11</v>
      </c>
      <c r="BX24" s="5">
        <v>12</v>
      </c>
      <c r="BY24" s="5">
        <v>12</v>
      </c>
      <c r="BZ24" s="5">
        <v>12</v>
      </c>
    </row>
    <row r="25" spans="2:79" x14ac:dyDescent="0.3">
      <c r="B25" s="18" t="s">
        <v>82</v>
      </c>
      <c r="C25" s="19">
        <f t="shared" ref="C25:AH25" si="15">C12*C23/100*C24/1000000</f>
        <v>34.537392223739801</v>
      </c>
      <c r="D25" s="19">
        <f t="shared" si="15"/>
        <v>35.344057434808796</v>
      </c>
      <c r="E25" s="19">
        <f t="shared" si="15"/>
        <v>34.952397495660243</v>
      </c>
      <c r="F25" s="19">
        <f t="shared" si="15"/>
        <v>36.670628627573777</v>
      </c>
      <c r="G25" s="19">
        <f t="shared" si="15"/>
        <v>30.986381696361541</v>
      </c>
      <c r="H25" s="19">
        <f t="shared" si="15"/>
        <v>30.879062802861789</v>
      </c>
      <c r="I25" s="19">
        <f t="shared" si="15"/>
        <v>28.173608279235765</v>
      </c>
      <c r="J25" s="19">
        <f t="shared" si="15"/>
        <v>31.968351374115819</v>
      </c>
      <c r="K25" s="19">
        <f t="shared" si="15"/>
        <v>29.174038906279833</v>
      </c>
      <c r="L25" s="19">
        <f t="shared" si="15"/>
        <v>27.236690142333423</v>
      </c>
      <c r="M25" s="19">
        <f t="shared" si="15"/>
        <v>26.944964074105094</v>
      </c>
      <c r="N25" s="19">
        <f t="shared" si="15"/>
        <v>27.843533615590935</v>
      </c>
      <c r="O25" s="19">
        <f t="shared" si="15"/>
        <v>26.763574958381835</v>
      </c>
      <c r="P25" s="19">
        <f t="shared" si="15"/>
        <v>25.264804893229332</v>
      </c>
      <c r="Q25" s="19">
        <f t="shared" si="15"/>
        <v>24.238784080944143</v>
      </c>
      <c r="R25" s="19">
        <f t="shared" si="15"/>
        <v>27.94963111494954</v>
      </c>
      <c r="S25" s="19">
        <f t="shared" si="15"/>
        <v>26.45005594925955</v>
      </c>
      <c r="T25" s="19">
        <f t="shared" si="15"/>
        <v>23.148296481045744</v>
      </c>
      <c r="U25" s="19">
        <f t="shared" si="15"/>
        <v>24.999844545550914</v>
      </c>
      <c r="V25" s="19">
        <f t="shared" si="15"/>
        <v>28.042186595098578</v>
      </c>
      <c r="W25" s="19">
        <f t="shared" si="15"/>
        <v>29.549605435549289</v>
      </c>
      <c r="X25" s="19">
        <f t="shared" si="15"/>
        <v>30.175525298160004</v>
      </c>
      <c r="Y25" s="19">
        <f t="shared" si="15"/>
        <v>29.658068749999995</v>
      </c>
      <c r="Z25" s="19">
        <f t="shared" si="15"/>
        <v>40.147529505076143</v>
      </c>
      <c r="AA25" s="19">
        <f t="shared" si="15"/>
        <v>37.382143645229981</v>
      </c>
      <c r="AB25" s="19">
        <f t="shared" si="15"/>
        <v>42.804792360294726</v>
      </c>
      <c r="AC25" s="19">
        <f t="shared" si="15"/>
        <v>41.273789190588786</v>
      </c>
      <c r="AD25" s="19">
        <f t="shared" si="15"/>
        <v>47.542600369586147</v>
      </c>
      <c r="AE25" s="19">
        <f t="shared" si="15"/>
        <v>42.979167814571596</v>
      </c>
      <c r="AF25" s="19">
        <f t="shared" si="15"/>
        <v>42.840248432197555</v>
      </c>
      <c r="AG25" s="19">
        <f t="shared" si="15"/>
        <v>43.928298462162047</v>
      </c>
      <c r="AH25" s="19">
        <f t="shared" si="15"/>
        <v>45.5931638076678</v>
      </c>
      <c r="AI25" s="19">
        <f t="shared" ref="AI25:BN25" si="16">AI12*AI23/100*AI24/1000000</f>
        <v>40.549151381761924</v>
      </c>
      <c r="AJ25" s="19">
        <f t="shared" si="16"/>
        <v>42.853967463030614</v>
      </c>
      <c r="AK25" s="19">
        <f t="shared" si="16"/>
        <v>39.955071394661715</v>
      </c>
      <c r="AL25" s="19">
        <f t="shared" si="16"/>
        <v>58.166404366415037</v>
      </c>
      <c r="AM25" s="19">
        <f t="shared" si="16"/>
        <v>57.499927375884219</v>
      </c>
      <c r="AN25" s="19">
        <f t="shared" si="16"/>
        <v>57.864051477286957</v>
      </c>
      <c r="AO25" s="19">
        <f t="shared" si="16"/>
        <v>56.603114620970665</v>
      </c>
      <c r="AP25" s="19">
        <f t="shared" si="16"/>
        <v>49.113145826262809</v>
      </c>
      <c r="AQ25" s="19">
        <f t="shared" si="16"/>
        <v>43.318058664751405</v>
      </c>
      <c r="AR25" s="19">
        <f t="shared" si="16"/>
        <v>42.042576091000612</v>
      </c>
      <c r="AS25" s="19">
        <f t="shared" si="16"/>
        <v>40.713610713747336</v>
      </c>
      <c r="AT25" s="19">
        <f t="shared" si="16"/>
        <v>41.582612201472479</v>
      </c>
      <c r="AU25" s="19">
        <f t="shared" si="16"/>
        <v>43.415618305533762</v>
      </c>
      <c r="AV25" s="19">
        <f t="shared" si="16"/>
        <v>41.079075537916609</v>
      </c>
      <c r="AW25" s="19">
        <f t="shared" si="16"/>
        <v>40.802649114269933</v>
      </c>
      <c r="AX25" s="19">
        <f t="shared" si="16"/>
        <v>46.383356662188099</v>
      </c>
      <c r="AY25" s="19">
        <f t="shared" si="16"/>
        <v>45.462216176656156</v>
      </c>
      <c r="AZ25" s="19">
        <f t="shared" si="16"/>
        <v>43.111949882169711</v>
      </c>
      <c r="BA25" s="19">
        <f t="shared" si="16"/>
        <v>41.597164725767321</v>
      </c>
      <c r="BB25" s="19">
        <f t="shared" si="16"/>
        <v>47.647199926002052</v>
      </c>
      <c r="BC25" s="19">
        <f t="shared" si="16"/>
        <v>44.817095321325894</v>
      </c>
      <c r="BD25" s="19">
        <f t="shared" si="16"/>
        <v>39.919121872785858</v>
      </c>
      <c r="BE25" s="19">
        <f t="shared" si="16"/>
        <v>45.437778298458653</v>
      </c>
      <c r="BF25" s="19">
        <f t="shared" si="16"/>
        <v>49.704288431791042</v>
      </c>
      <c r="BG25" s="19">
        <f t="shared" si="16"/>
        <v>44.505523185412152</v>
      </c>
      <c r="BH25" s="19">
        <f t="shared" si="16"/>
        <v>42.012124623059414</v>
      </c>
      <c r="BI25" s="19">
        <f t="shared" si="16"/>
        <v>44.44820819725205</v>
      </c>
      <c r="BJ25" s="19">
        <f t="shared" si="16"/>
        <v>47.769731154950485</v>
      </c>
      <c r="BK25" s="19">
        <f t="shared" si="16"/>
        <v>43.921470077820914</v>
      </c>
      <c r="BL25" s="19">
        <f t="shared" si="16"/>
        <v>43.194763257775342</v>
      </c>
      <c r="BM25" s="19">
        <f t="shared" si="16"/>
        <v>45.696328282096268</v>
      </c>
      <c r="BN25" s="19">
        <f t="shared" si="16"/>
        <v>47.013487031481262</v>
      </c>
      <c r="BO25" s="19">
        <f t="shared" ref="BO25:BZ25" si="17">BO12*BO23/100*BO24/1000000</f>
        <v>45.565562383105174</v>
      </c>
      <c r="BP25" s="19">
        <f t="shared" si="17"/>
        <v>42.431427226370495</v>
      </c>
      <c r="BQ25" s="19">
        <f t="shared" si="17"/>
        <v>44.214936837085347</v>
      </c>
      <c r="BR25" s="19">
        <f t="shared" si="17"/>
        <v>48.834302110711604</v>
      </c>
      <c r="BS25" s="19">
        <f t="shared" si="17"/>
        <v>47.27803550879311</v>
      </c>
      <c r="BT25" s="19">
        <f t="shared" si="17"/>
        <v>43.808083614652482</v>
      </c>
      <c r="BU25" s="19">
        <f t="shared" si="17"/>
        <v>44.541721915305459</v>
      </c>
      <c r="BV25" s="19">
        <f t="shared" si="17"/>
        <v>45.774140749515006</v>
      </c>
      <c r="BW25" s="19">
        <f t="shared" si="17"/>
        <v>43.556232798017547</v>
      </c>
      <c r="BX25" s="19">
        <f t="shared" si="17"/>
        <v>45.757983062716846</v>
      </c>
      <c r="BY25" s="19">
        <f t="shared" si="17"/>
        <v>48.426446269148343</v>
      </c>
      <c r="BZ25" s="19">
        <f t="shared" si="17"/>
        <v>51.164126495247757</v>
      </c>
    </row>
    <row r="26" spans="2:79" x14ac:dyDescent="0.3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2:79" x14ac:dyDescent="0.3">
      <c r="B27" t="s">
        <v>83</v>
      </c>
      <c r="C27" s="10">
        <f t="shared" ref="C27:AH27" si="18">C8-C18-C20-C25</f>
        <v>29.20892160582008</v>
      </c>
      <c r="D27" s="10">
        <f t="shared" si="18"/>
        <v>23.881239512419519</v>
      </c>
      <c r="E27" s="10">
        <f t="shared" si="18"/>
        <v>15.771493377531648</v>
      </c>
      <c r="F27" s="10">
        <f t="shared" si="18"/>
        <v>35.365300208386103</v>
      </c>
      <c r="G27" s="10">
        <f t="shared" si="18"/>
        <v>31.231908132127906</v>
      </c>
      <c r="H27" s="10">
        <f t="shared" si="18"/>
        <v>46.821435150906503</v>
      </c>
      <c r="I27" s="10">
        <f t="shared" si="18"/>
        <v>36.956193309049553</v>
      </c>
      <c r="J27" s="10">
        <f t="shared" si="18"/>
        <v>67.615518021485741</v>
      </c>
      <c r="K27" s="10">
        <f t="shared" si="18"/>
        <v>52.001786703324314</v>
      </c>
      <c r="L27" s="10">
        <f t="shared" si="18"/>
        <v>60.19778363827178</v>
      </c>
      <c r="M27" s="10">
        <f t="shared" si="18"/>
        <v>60.879877993076938</v>
      </c>
      <c r="N27" s="10">
        <f t="shared" si="18"/>
        <v>75.374413404129626</v>
      </c>
      <c r="O27" s="10">
        <f t="shared" si="18"/>
        <v>49.161514365043502</v>
      </c>
      <c r="P27" s="10">
        <f t="shared" si="18"/>
        <v>68.477498296146166</v>
      </c>
      <c r="Q27" s="10">
        <f t="shared" si="18"/>
        <v>74.768059081594103</v>
      </c>
      <c r="R27" s="10">
        <f t="shared" si="18"/>
        <v>83.6894067872432</v>
      </c>
      <c r="S27" s="10">
        <f t="shared" si="18"/>
        <v>71.960118826106267</v>
      </c>
      <c r="T27" s="10">
        <f t="shared" si="18"/>
        <v>76.864415421363475</v>
      </c>
      <c r="U27" s="10">
        <f t="shared" si="18"/>
        <v>90.990294354665068</v>
      </c>
      <c r="V27" s="10">
        <f t="shared" si="18"/>
        <v>86.516448719697848</v>
      </c>
      <c r="W27" s="10">
        <f t="shared" si="18"/>
        <v>64.97966867058517</v>
      </c>
      <c r="X27" s="10">
        <f t="shared" si="18"/>
        <v>68.255480811480396</v>
      </c>
      <c r="Y27" s="10">
        <f t="shared" si="18"/>
        <v>47.954283613889558</v>
      </c>
      <c r="Z27" s="10">
        <f t="shared" si="18"/>
        <v>51.665536921375995</v>
      </c>
      <c r="AA27" s="10">
        <f t="shared" si="18"/>
        <v>41.375123849883799</v>
      </c>
      <c r="AB27" s="10">
        <f t="shared" si="18"/>
        <v>53.193097056169961</v>
      </c>
      <c r="AC27" s="10">
        <f t="shared" si="18"/>
        <v>39.329456157770608</v>
      </c>
      <c r="AD27" s="10">
        <f t="shared" si="18"/>
        <v>42.167522684978401</v>
      </c>
      <c r="AE27" s="10">
        <f t="shared" si="18"/>
        <v>37.954072345236042</v>
      </c>
      <c r="AF27" s="10">
        <f t="shared" si="18"/>
        <v>42.40323375011603</v>
      </c>
      <c r="AG27" s="10">
        <f t="shared" si="18"/>
        <v>54.666363491331595</v>
      </c>
      <c r="AH27" s="10">
        <f t="shared" si="18"/>
        <v>62.293085301265812</v>
      </c>
      <c r="AI27" s="10">
        <f t="shared" ref="AI27:BN27" si="19">AI8-AI18-AI20-AI25</f>
        <v>48.599532727412488</v>
      </c>
      <c r="AJ27" s="10">
        <f t="shared" si="19"/>
        <v>43.484667459912004</v>
      </c>
      <c r="AK27" s="10">
        <f t="shared" si="19"/>
        <v>26.048458413393135</v>
      </c>
      <c r="AL27" s="10">
        <f t="shared" si="19"/>
        <v>8.2341775540681112</v>
      </c>
      <c r="AM27" s="10">
        <f t="shared" si="19"/>
        <v>-4.3858765400995239</v>
      </c>
      <c r="AN27" s="10">
        <f t="shared" si="19"/>
        <v>-15.760857055942331</v>
      </c>
      <c r="AO27" s="10">
        <f t="shared" si="19"/>
        <v>-2.0186236989785797</v>
      </c>
      <c r="AP27" s="10">
        <f t="shared" si="19"/>
        <v>11.083645677809443</v>
      </c>
      <c r="AQ27" s="10">
        <f t="shared" si="19"/>
        <v>2.7854983629722057</v>
      </c>
      <c r="AR27" s="10">
        <f t="shared" si="19"/>
        <v>3.8477368771559526</v>
      </c>
      <c r="AS27" s="10">
        <f t="shared" si="19"/>
        <v>-2.9164201511383752</v>
      </c>
      <c r="AT27" s="10">
        <f t="shared" si="19"/>
        <v>0.33799975387398007</v>
      </c>
      <c r="AU27" s="10">
        <f t="shared" si="19"/>
        <v>-12.141010836174551</v>
      </c>
      <c r="AV27" s="10">
        <f t="shared" si="19"/>
        <v>-13.03480073911166</v>
      </c>
      <c r="AW27" s="10">
        <f t="shared" si="19"/>
        <v>0.27794534353986222</v>
      </c>
      <c r="AX27" s="10">
        <f t="shared" si="19"/>
        <v>-9.3310654167398113</v>
      </c>
      <c r="AY27" s="10">
        <f t="shared" si="19"/>
        <v>-5.9533058247662751</v>
      </c>
      <c r="AZ27" s="10">
        <f t="shared" si="19"/>
        <v>0.38888252218761465</v>
      </c>
      <c r="BA27" s="10">
        <f t="shared" si="19"/>
        <v>12.296811965439737</v>
      </c>
      <c r="BB27" s="10">
        <f t="shared" si="19"/>
        <v>5.3570556742600175</v>
      </c>
      <c r="BC27" s="10">
        <f t="shared" si="19"/>
        <v>10.801538969062449</v>
      </c>
      <c r="BD27" s="10">
        <f t="shared" si="19"/>
        <v>5.0726016333966371</v>
      </c>
      <c r="BE27" s="10">
        <f t="shared" si="19"/>
        <v>12.739770020094483</v>
      </c>
      <c r="BF27" s="10">
        <f t="shared" si="19"/>
        <v>12.798397109275612</v>
      </c>
      <c r="BG27" s="10">
        <f t="shared" si="19"/>
        <v>6.3073160518855005</v>
      </c>
      <c r="BH27" s="10">
        <f t="shared" si="19"/>
        <v>-5.4308184130085877</v>
      </c>
      <c r="BI27" s="10">
        <f t="shared" si="19"/>
        <v>19.356029083856534</v>
      </c>
      <c r="BJ27" s="10">
        <f t="shared" si="19"/>
        <v>-7.1863372501975178</v>
      </c>
      <c r="BK27" s="10">
        <f t="shared" si="19"/>
        <v>-5.8469187706136836</v>
      </c>
      <c r="BL27" s="10">
        <f t="shared" si="19"/>
        <v>-3.2307658538149369</v>
      </c>
      <c r="BM27" s="10">
        <f t="shared" si="19"/>
        <v>16.744751872846244</v>
      </c>
      <c r="BN27" s="10">
        <f t="shared" si="19"/>
        <v>23.818000281892793</v>
      </c>
      <c r="BO27" s="10">
        <f t="shared" ref="BO27:BZ27" si="20">BO8-BO18-BO20-BO25</f>
        <v>7.7490303052795753</v>
      </c>
      <c r="BP27" s="10">
        <f t="shared" si="20"/>
        <v>6.9698857985003926</v>
      </c>
      <c r="BQ27" s="10">
        <f t="shared" si="20"/>
        <v>35.005919786183213</v>
      </c>
      <c r="BR27" s="10">
        <f t="shared" si="20"/>
        <v>19.55346237907213</v>
      </c>
      <c r="BS27" s="10">
        <f t="shared" si="20"/>
        <v>16.197304518819507</v>
      </c>
      <c r="BT27" s="10">
        <f t="shared" si="20"/>
        <v>11.081955645719255</v>
      </c>
      <c r="BU27" s="10">
        <f t="shared" si="20"/>
        <v>8.7552744399016547</v>
      </c>
      <c r="BV27" s="10">
        <f t="shared" si="20"/>
        <v>12.740532272753846</v>
      </c>
      <c r="BW27" s="10">
        <f t="shared" si="20"/>
        <v>14.061002560849275</v>
      </c>
      <c r="BX27" s="10">
        <f t="shared" si="20"/>
        <v>9.0039771146294356</v>
      </c>
      <c r="BY27" s="10">
        <f t="shared" si="20"/>
        <v>14.773748136237984</v>
      </c>
      <c r="BZ27" s="10">
        <f t="shared" si="20"/>
        <v>17.786150643440976</v>
      </c>
    </row>
    <row r="28" spans="2:79" x14ac:dyDescent="0.3">
      <c r="C28" s="1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2:79" x14ac:dyDescent="0.3">
      <c r="C29" s="1">
        <f>C25+C20+C18</f>
        <v>177.34844339417992</v>
      </c>
      <c r="D29" s="1">
        <f t="shared" ref="D29:BO29" si="21">D25+D20+D18</f>
        <v>177.50546128758049</v>
      </c>
      <c r="E29" s="1">
        <f t="shared" si="21"/>
        <v>187.32180582246838</v>
      </c>
      <c r="F29" s="1">
        <f t="shared" si="21"/>
        <v>191.84776979161387</v>
      </c>
      <c r="G29" s="1">
        <f t="shared" si="21"/>
        <v>180.55222226787214</v>
      </c>
      <c r="H29" s="1">
        <f t="shared" si="21"/>
        <v>171.94220804909349</v>
      </c>
      <c r="I29" s="1">
        <f t="shared" si="21"/>
        <v>183.51648269095045</v>
      </c>
      <c r="J29" s="1">
        <f t="shared" si="21"/>
        <v>180.39939537851427</v>
      </c>
      <c r="K29" s="1">
        <f t="shared" si="21"/>
        <v>173.7772886966757</v>
      </c>
      <c r="L29" s="1">
        <f t="shared" si="21"/>
        <v>166.8659571617282</v>
      </c>
      <c r="M29" s="1">
        <f t="shared" si="21"/>
        <v>167.89113820692305</v>
      </c>
      <c r="N29" s="1">
        <f t="shared" si="21"/>
        <v>170.4691211958704</v>
      </c>
      <c r="O29" s="1">
        <f t="shared" si="21"/>
        <v>176.19495103495646</v>
      </c>
      <c r="P29" s="1">
        <f t="shared" si="21"/>
        <v>161.77602970385385</v>
      </c>
      <c r="Q29" s="1">
        <f t="shared" si="21"/>
        <v>158.92208691840588</v>
      </c>
      <c r="R29" s="1">
        <f t="shared" si="21"/>
        <v>174.68834361275682</v>
      </c>
      <c r="S29" s="1">
        <f t="shared" si="21"/>
        <v>170.41242417389375</v>
      </c>
      <c r="T29" s="1">
        <f t="shared" si="21"/>
        <v>164.90358457863653</v>
      </c>
      <c r="U29" s="1">
        <f t="shared" si="21"/>
        <v>159.83023564533494</v>
      </c>
      <c r="V29" s="1">
        <f t="shared" si="21"/>
        <v>171.17586928030215</v>
      </c>
      <c r="W29" s="1">
        <f t="shared" si="21"/>
        <v>184.37301072941483</v>
      </c>
      <c r="X29" s="1">
        <f t="shared" si="21"/>
        <v>175.82395758851959</v>
      </c>
      <c r="Y29" s="1">
        <f t="shared" si="21"/>
        <v>167.64571638611045</v>
      </c>
      <c r="Z29" s="1">
        <f t="shared" si="21"/>
        <v>179.334463078624</v>
      </c>
      <c r="AA29" s="1">
        <f t="shared" si="21"/>
        <v>169.9769441501162</v>
      </c>
      <c r="AB29" s="1">
        <f t="shared" si="21"/>
        <v>186.36240374383004</v>
      </c>
      <c r="AC29" s="1">
        <f t="shared" si="21"/>
        <v>189.20570184222939</v>
      </c>
      <c r="AD29" s="1">
        <f t="shared" si="21"/>
        <v>195.67697651502164</v>
      </c>
      <c r="AE29" s="1">
        <f t="shared" si="21"/>
        <v>192.47057665476399</v>
      </c>
      <c r="AF29" s="1">
        <f t="shared" si="21"/>
        <v>184.60774904988398</v>
      </c>
      <c r="AG29" s="1">
        <f t="shared" si="21"/>
        <v>172.91138690866842</v>
      </c>
      <c r="AH29" s="1">
        <f t="shared" si="21"/>
        <v>178.3726868987342</v>
      </c>
      <c r="AI29" s="1">
        <f t="shared" si="21"/>
        <v>180.68934247258753</v>
      </c>
      <c r="AJ29" s="1">
        <f t="shared" si="21"/>
        <v>183.33224254008803</v>
      </c>
      <c r="AK29" s="1">
        <f t="shared" si="21"/>
        <v>175.78437398660688</v>
      </c>
      <c r="AL29" s="1">
        <f t="shared" si="21"/>
        <v>199.14115564593192</v>
      </c>
      <c r="AM29" s="1">
        <f t="shared" si="21"/>
        <v>200.61533654009952</v>
      </c>
      <c r="AN29" s="1">
        <f t="shared" si="21"/>
        <v>207.86932305594232</v>
      </c>
      <c r="AO29" s="1">
        <f t="shared" si="21"/>
        <v>194.8719228989786</v>
      </c>
      <c r="AP29" s="1">
        <f t="shared" si="21"/>
        <v>192.16081072219058</v>
      </c>
      <c r="AQ29" s="1">
        <f t="shared" si="21"/>
        <v>178.24900163702779</v>
      </c>
      <c r="AR29" s="1">
        <f t="shared" si="21"/>
        <v>182.17896392284408</v>
      </c>
      <c r="AS29" s="1">
        <f t="shared" si="21"/>
        <v>172.63069215113836</v>
      </c>
      <c r="AT29" s="1">
        <f t="shared" si="21"/>
        <v>178.22802424612601</v>
      </c>
      <c r="AU29" s="1">
        <f t="shared" si="21"/>
        <v>183.83908283617455</v>
      </c>
      <c r="AV29" s="1">
        <f t="shared" si="21"/>
        <v>177.86501173911165</v>
      </c>
      <c r="AW29" s="1">
        <f t="shared" si="21"/>
        <v>165.94812945646015</v>
      </c>
      <c r="AX29" s="1">
        <f t="shared" si="21"/>
        <v>188.39246834673983</v>
      </c>
      <c r="AY29" s="1">
        <f t="shared" si="21"/>
        <v>176.33730582476628</v>
      </c>
      <c r="AZ29" s="1">
        <f t="shared" si="21"/>
        <v>168.04190867781239</v>
      </c>
      <c r="BA29" s="1">
        <f t="shared" si="21"/>
        <v>161.49732803456027</v>
      </c>
      <c r="BB29" s="1">
        <f t="shared" si="21"/>
        <v>181.27094432573995</v>
      </c>
      <c r="BC29" s="1">
        <f t="shared" si="21"/>
        <v>166.00285720512596</v>
      </c>
      <c r="BD29" s="1">
        <f t="shared" si="21"/>
        <v>166.81751022959708</v>
      </c>
      <c r="BE29" s="1">
        <f t="shared" si="21"/>
        <v>166.02875336806255</v>
      </c>
      <c r="BF29" s="1">
        <f t="shared" si="21"/>
        <v>178.59490294315458</v>
      </c>
      <c r="BG29" s="1">
        <f t="shared" si="21"/>
        <v>172.49157042616321</v>
      </c>
      <c r="BH29" s="1">
        <f t="shared" si="21"/>
        <v>179.71601223794053</v>
      </c>
      <c r="BI29" s="1">
        <f t="shared" si="21"/>
        <v>166.64414857243582</v>
      </c>
      <c r="BJ29" s="1">
        <f t="shared" si="21"/>
        <v>198.62751938845543</v>
      </c>
      <c r="BK29" s="1">
        <f t="shared" si="21"/>
        <v>183.40256705205547</v>
      </c>
      <c r="BL29" s="1">
        <f t="shared" si="21"/>
        <v>181.01862845761144</v>
      </c>
      <c r="BM29" s="1">
        <f t="shared" si="21"/>
        <v>174.40565341927822</v>
      </c>
      <c r="BN29" s="1">
        <f t="shared" si="21"/>
        <v>173.65970428849482</v>
      </c>
      <c r="BO29" s="1">
        <f t="shared" si="21"/>
        <v>186.26013102786655</v>
      </c>
      <c r="BP29" s="1">
        <f t="shared" ref="BP29:BZ29" si="22">BP25+BP20+BP18</f>
        <v>175.09730890051287</v>
      </c>
      <c r="BQ29" s="1">
        <f t="shared" si="22"/>
        <v>160.26184623857583</v>
      </c>
      <c r="BR29" s="1">
        <f t="shared" si="22"/>
        <v>184.45684112137306</v>
      </c>
      <c r="BS29" s="1">
        <f t="shared" si="22"/>
        <v>180.31371600815487</v>
      </c>
      <c r="BT29" s="1">
        <f t="shared" si="22"/>
        <v>180.62073883472704</v>
      </c>
      <c r="BU29" s="1">
        <f t="shared" si="22"/>
        <v>181.70014471988333</v>
      </c>
      <c r="BV29" s="1">
        <f t="shared" si="22"/>
        <v>188.77157574277828</v>
      </c>
      <c r="BW29" s="1">
        <f t="shared" si="22"/>
        <v>179.48826528440185</v>
      </c>
      <c r="BX29" s="1">
        <f t="shared" si="22"/>
        <v>180.56926809335198</v>
      </c>
      <c r="BY29" s="1">
        <f t="shared" si="22"/>
        <v>187.09231585481365</v>
      </c>
      <c r="BZ29" s="1">
        <f t="shared" si="22"/>
        <v>193.30234599997897</v>
      </c>
    </row>
    <row r="30" spans="2:79" x14ac:dyDescent="0.3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</row>
    <row r="31" spans="2:79" x14ac:dyDescent="0.3"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2:79" x14ac:dyDescent="0.3"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3:78" x14ac:dyDescent="0.3"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3:78" x14ac:dyDescent="0.3">
      <c r="C34" s="1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</row>
    <row r="35" spans="3:78" x14ac:dyDescent="0.3"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</row>
    <row r="36" spans="3:78" x14ac:dyDescent="0.3"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</row>
    <row r="37" spans="3:78" x14ac:dyDescent="0.3"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</row>
    <row r="38" spans="3:78" x14ac:dyDescent="0.3"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3:78" x14ac:dyDescent="0.3"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3:78" x14ac:dyDescent="0.3"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3:78" x14ac:dyDescent="0.3"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3:78" x14ac:dyDescent="0.3"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3:78" x14ac:dyDescent="0.3"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3:78" x14ac:dyDescent="0.3">
      <c r="C44" s="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3:78" x14ac:dyDescent="0.3">
      <c r="C45" s="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3:78" x14ac:dyDescent="0.3">
      <c r="C46" s="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3:78" x14ac:dyDescent="0.3">
      <c r="C47" s="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3:78" x14ac:dyDescent="0.3">
      <c r="C48" s="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3:87" x14ac:dyDescent="0.3">
      <c r="C49" s="21"/>
      <c r="D49" s="22"/>
      <c r="E49" s="21"/>
      <c r="F49" s="22"/>
      <c r="G49" s="21"/>
      <c r="H49" s="22"/>
      <c r="I49" s="21"/>
      <c r="J49" s="22"/>
      <c r="K49" s="21"/>
      <c r="L49" s="22"/>
      <c r="M49" s="21"/>
      <c r="N49" s="22"/>
      <c r="O49" s="21"/>
      <c r="P49" s="22"/>
      <c r="Q49" s="21"/>
      <c r="R49" s="22"/>
      <c r="S49" s="21"/>
      <c r="T49" s="22"/>
      <c r="U49" s="21"/>
      <c r="V49" s="7"/>
      <c r="W49" s="1"/>
      <c r="X49" s="7"/>
      <c r="Y49" s="1"/>
      <c r="Z49" s="7"/>
      <c r="AA49" s="1"/>
      <c r="AB49" s="7"/>
      <c r="AC49" s="1"/>
      <c r="AD49" s="7"/>
      <c r="AE49" s="1"/>
      <c r="AF49" s="7"/>
      <c r="AG49" s="1"/>
      <c r="AH49" s="7"/>
      <c r="AI49" s="1"/>
      <c r="AJ49" s="7"/>
      <c r="AK49" s="1"/>
      <c r="AL49" s="7"/>
      <c r="AM49" s="1"/>
      <c r="AN49" s="7"/>
      <c r="AO49" s="1"/>
      <c r="AP49" s="7"/>
      <c r="AQ49" s="1"/>
      <c r="AR49" s="7"/>
      <c r="AS49" s="1"/>
      <c r="AT49" s="7"/>
      <c r="AU49" s="1"/>
      <c r="AV49" s="7"/>
      <c r="AW49" s="1"/>
      <c r="AX49" s="7"/>
      <c r="AY49" s="1"/>
      <c r="AZ49" s="7"/>
      <c r="BA49" s="1"/>
      <c r="BB49" s="7"/>
      <c r="BC49" s="1"/>
      <c r="BD49" s="7"/>
      <c r="BE49" s="1"/>
      <c r="BF49" s="7"/>
      <c r="BG49" s="1"/>
      <c r="BH49" s="7"/>
      <c r="BI49" s="1"/>
      <c r="BJ49" s="7"/>
      <c r="BK49" s="1"/>
      <c r="BL49" s="7"/>
      <c r="BM49" s="1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3:87" x14ac:dyDescent="0.3">
      <c r="C50" s="9"/>
      <c r="D50" s="9"/>
      <c r="E50" s="9"/>
      <c r="F50" s="9"/>
      <c r="G50" s="9"/>
      <c r="H50" s="9"/>
      <c r="I50" s="9"/>
      <c r="J50" s="5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2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</row>
    <row r="51" spans="3:87" x14ac:dyDescent="0.3">
      <c r="C51" s="9"/>
      <c r="D51" s="9"/>
      <c r="E51" s="9"/>
      <c r="F51" s="9"/>
      <c r="G51" s="9"/>
      <c r="H51" s="9"/>
      <c r="I51" s="9"/>
      <c r="J51" s="5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</row>
    <row r="52" spans="3:87" x14ac:dyDescent="0.3">
      <c r="C52" s="9"/>
      <c r="D52" s="9"/>
      <c r="E52" s="9"/>
      <c r="F52" s="9"/>
      <c r="G52" s="9"/>
      <c r="H52" s="9"/>
      <c r="I52" s="9"/>
      <c r="J52" s="5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</row>
    <row r="53" spans="3:87" x14ac:dyDescent="0.3">
      <c r="C53" s="9"/>
      <c r="D53" s="9"/>
      <c r="E53" s="9"/>
      <c r="F53" s="9"/>
      <c r="G53" s="9"/>
      <c r="H53" s="9"/>
      <c r="I53" s="9"/>
      <c r="J53" s="5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</row>
    <row r="54" spans="3:87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</row>
    <row r="55" spans="3:87" x14ac:dyDescent="0.3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</row>
    <row r="56" spans="3:87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</row>
    <row r="57" spans="3:87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</row>
    <row r="58" spans="3:87" x14ac:dyDescent="0.3">
      <c r="C58" s="1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</row>
    <row r="59" spans="3:87" x14ac:dyDescent="0.3">
      <c r="C59" s="1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</row>
    <row r="60" spans="3:87" x14ac:dyDescent="0.3">
      <c r="C60" s="1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</row>
    <row r="61" spans="3:87" x14ac:dyDescent="0.3">
      <c r="C61" s="1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</row>
    <row r="62" spans="3:87" x14ac:dyDescent="0.3">
      <c r="C62" s="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</row>
    <row r="63" spans="3:87" x14ac:dyDescent="0.3">
      <c r="C63" s="1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</row>
    <row r="64" spans="3:87" x14ac:dyDescent="0.3">
      <c r="C64" s="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</row>
    <row r="65" spans="3:78" x14ac:dyDescent="0.3">
      <c r="C65" s="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</row>
    <row r="66" spans="3:78" x14ac:dyDescent="0.3">
      <c r="C66" s="1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</row>
    <row r="67" spans="3:78" x14ac:dyDescent="0.3">
      <c r="C67" s="1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</row>
    <row r="68" spans="3:78" x14ac:dyDescent="0.3">
      <c r="C68" s="1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</row>
    <row r="69" spans="3:78" x14ac:dyDescent="0.3">
      <c r="C69" s="1"/>
    </row>
    <row r="70" spans="3:78" x14ac:dyDescent="0.3">
      <c r="C70" s="1"/>
    </row>
    <row r="71" spans="3:78" x14ac:dyDescent="0.3">
      <c r="C71" s="1"/>
    </row>
    <row r="72" spans="3:78" x14ac:dyDescent="0.3">
      <c r="C72" s="1"/>
    </row>
    <row r="73" spans="3:78" x14ac:dyDescent="0.3">
      <c r="C73" s="1"/>
    </row>
    <row r="74" spans="3:78" x14ac:dyDescent="0.3">
      <c r="C74" s="1"/>
    </row>
    <row r="75" spans="3:78" x14ac:dyDescent="0.3">
      <c r="C75" s="1"/>
    </row>
    <row r="76" spans="3:78" x14ac:dyDescent="0.3">
      <c r="C76" s="1"/>
    </row>
    <row r="77" spans="3:78" x14ac:dyDescent="0.3">
      <c r="C77" s="1"/>
    </row>
    <row r="78" spans="3:78" x14ac:dyDescent="0.3">
      <c r="C78" s="1"/>
    </row>
    <row r="79" spans="3:78" x14ac:dyDescent="0.3">
      <c r="C79" s="1"/>
    </row>
    <row r="80" spans="3:78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2019-03-10T06:47:13Z</dcterms:created>
  <dcterms:modified xsi:type="dcterms:W3CDTF">2019-12-28T18:32:53Z</dcterms:modified>
</cp:coreProperties>
</file>