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0870C158-44EC-488E-A2AF-1CCAF3919414}" xr6:coauthVersionLast="45" xr6:coauthVersionMax="45" xr10:uidLastSave="{00000000-0000-0000-0000-000000000000}"/>
  <bookViews>
    <workbookView xWindow="-108" yWindow="-108" windowWidth="23256" windowHeight="12576" activeTab="2" xr2:uid="{0690304D-CB74-4619-9AED-27CFF3C23B8A}"/>
  </bookViews>
  <sheets>
    <sheet name="Initial" sheetId="1" r:id="rId1"/>
    <sheet name="Sensitivity" sheetId="2" r:id="rId2"/>
    <sheet name="WACC Examp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6" i="3"/>
  <c r="G15" i="3"/>
  <c r="G14" i="3"/>
  <c r="G12" i="3"/>
  <c r="G11" i="3"/>
  <c r="G6" i="3"/>
  <c r="C5" i="2" l="1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D4" i="2"/>
  <c r="E4" i="2"/>
  <c r="C4" i="2"/>
  <c r="F3" i="2"/>
  <c r="C19" i="1"/>
  <c r="C17" i="1"/>
  <c r="F4" i="1"/>
  <c r="F5" i="1"/>
  <c r="F6" i="1"/>
  <c r="F7" i="1"/>
  <c r="F8" i="1"/>
  <c r="F9" i="1"/>
  <c r="F10" i="1"/>
  <c r="F11" i="1"/>
  <c r="F12" i="1"/>
  <c r="F13" i="1"/>
  <c r="F3" i="1"/>
  <c r="C6" i="1"/>
  <c r="C7" i="1" s="1"/>
  <c r="C8" i="1" s="1"/>
  <c r="C9" i="1" s="1"/>
  <c r="C10" i="1" s="1"/>
  <c r="C11" i="1" s="1"/>
  <c r="C12" i="1" s="1"/>
  <c r="C13" i="1" s="1"/>
  <c r="E6" i="1"/>
  <c r="E7" i="1"/>
  <c r="E8" i="1" s="1"/>
  <c r="E9" i="1" s="1"/>
  <c r="E10" i="1" s="1"/>
  <c r="E11" i="1" s="1"/>
  <c r="E12" i="1" s="1"/>
  <c r="E13" i="1" s="1"/>
  <c r="E5" i="1"/>
  <c r="C5" i="1"/>
  <c r="F4" i="2" l="1"/>
  <c r="F6" i="2"/>
  <c r="F5" i="2"/>
  <c r="F7" i="2" l="1"/>
  <c r="F8" i="2" l="1"/>
  <c r="F9" i="2" l="1"/>
  <c r="F10" i="2" l="1"/>
  <c r="F11" i="2" l="1"/>
  <c r="F12" i="2" l="1"/>
  <c r="F13" i="2"/>
  <c r="C17" i="2" l="1"/>
  <c r="C19" i="2"/>
</calcChain>
</file>

<file path=xl/sharedStrings.xml><?xml version="1.0" encoding="utf-8"?>
<sst xmlns="http://schemas.openxmlformats.org/spreadsheetml/2006/main" count="64" uniqueCount="42">
  <si>
    <t>Advertising Campaign</t>
  </si>
  <si>
    <t>Costs of Goods Sold</t>
  </si>
  <si>
    <t>Other Costs</t>
  </si>
  <si>
    <t>Revenue</t>
  </si>
  <si>
    <t>Total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</si>
  <si>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</si>
  <si>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</si>
  <si>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</si>
  <si>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</si>
  <si>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</si>
  <si>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</si>
  <si>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</si>
  <si>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</si>
  <si>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</si>
  <si>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</si>
  <si>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</si>
  <si>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Discount Rate:</t>
  </si>
  <si>
    <t>NPV</t>
  </si>
  <si>
    <t>IRR</t>
  </si>
  <si>
    <t>Equity</t>
  </si>
  <si>
    <t>£m</t>
  </si>
  <si>
    <t>Debt</t>
  </si>
  <si>
    <t>E</t>
  </si>
  <si>
    <t>D</t>
  </si>
  <si>
    <t>V</t>
  </si>
  <si>
    <t>Cost of Equity</t>
  </si>
  <si>
    <r>
      <t>R</t>
    </r>
    <r>
      <rPr>
        <vertAlign val="subscript"/>
        <sz val="11"/>
        <color theme="1"/>
        <rFont val="Calibri"/>
        <family val="2"/>
        <scheme val="minor"/>
      </rPr>
      <t>e</t>
    </r>
  </si>
  <si>
    <r>
      <t>R</t>
    </r>
    <r>
      <rPr>
        <vertAlign val="subscript"/>
        <sz val="11"/>
        <color theme="1"/>
        <rFont val="Calibri"/>
        <family val="2"/>
        <scheme val="minor"/>
      </rPr>
      <t>d</t>
    </r>
  </si>
  <si>
    <t>Cost of Debt</t>
  </si>
  <si>
    <t>Tax Rate</t>
  </si>
  <si>
    <t>T</t>
  </si>
  <si>
    <t>Equity Share</t>
  </si>
  <si>
    <t>E/V</t>
  </si>
  <si>
    <t>Debt Share</t>
  </si>
  <si>
    <t>D/V</t>
  </si>
  <si>
    <t>Equity Element</t>
  </si>
  <si>
    <r>
      <t>E/V*R</t>
    </r>
    <r>
      <rPr>
        <vertAlign val="subscript"/>
        <sz val="11"/>
        <color theme="1"/>
        <rFont val="Calibri"/>
        <family val="2"/>
        <scheme val="minor"/>
      </rPr>
      <t>e</t>
    </r>
  </si>
  <si>
    <t>Debt Element</t>
  </si>
  <si>
    <t xml:space="preserve">Total </t>
  </si>
  <si>
    <t>WACC</t>
  </si>
  <si>
    <t>or</t>
  </si>
  <si>
    <r>
      <t>D/V*R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*(1-T)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</si>
</sst>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0.0%"/>
    <numFmt numFmtId="167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/>
    <xf numFmtId="0" fontId="0" fillId="0" borderId="4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0" fontId="0" fillId="0" borderId="5" xfId="0" applyBorder="1"/>
    <xf numFmtId="9" fontId="0" fillId="0" borderId="0" xfId="0" applyNumberFormat="1" applyBorder="1"/>
    <xf numFmtId="0" fontId="0" fillId="0" borderId="0" xfId="0" applyBorder="1"/>
    <xf numFmtId="167" fontId="0" fillId="0" borderId="0" xfId="0" applyNumberFormat="1" applyBorder="1"/>
    <xf numFmtId="0" fontId="0" fillId="0" borderId="6" xfId="0" applyBorder="1"/>
    <xf numFmtId="0" fontId="0" fillId="0" borderId="7" xfId="0" applyBorder="1" applyAlignment="1">
      <alignment horizontal="center"/>
    </xf>
    <xf numFmtId="166" fontId="0" fillId="0" borderId="7" xfId="2" applyNumberFormat="1" applyFont="1" applyBorder="1"/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19</xdr:col>
      <xdr:colOff>208838</xdr:colOff>
      <xdr:row>15</xdr:row>
      <xdr:rowOff>115909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3B911E-5BE4-48FD-B4D7-5E3AD9746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548640"/>
          <a:ext cx="5695238" cy="2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4570-3B78-48B0-98EE-23F8A4731739}">
  <dimension ref="A2:J19"/>
  <sheetViews>
    <sheetView workbookViewId="0">
      <selection activeCell="E5" sqref="E5"/>
    </sheetView>
  </sheetViews>
  <sheetFormatPr defaultRowHeight="14.4" x14ac:dyDescent="0.3"/>
  <cols>
    <col min="1" max="1" width="13.88671875" customWidth="1"/>
    <col min="2" max="2" width="18.88671875" customWidth="1"/>
    <col min="3" max="3" width="11.21875" customWidth="1"/>
    <col min="4" max="4" width="13.44140625" customWidth="1"/>
    <col min="5" max="5" width="11.33203125" bestFit="1" customWidth="1"/>
  </cols>
  <sheetData>
    <row r="2" spans="1:10" ht="28.8" x14ac:dyDescent="0.3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/>
      <c r="H2" s="1"/>
      <c r="I2" s="1"/>
      <c r="J2" s="1"/>
    </row>
    <row r="3" spans="1:10" x14ac:dyDescent="0.3">
      <c r="A3" t="s">
        <v>5</v>
      </c>
      <c r="B3" s="2">
        <v>-250000</v>
      </c>
      <c r="C3" s="2"/>
      <c r="D3" s="2"/>
      <c r="E3" s="2"/>
      <c r="F3" s="2">
        <f>SUM(B3:E3)</f>
        <v>-250000</v>
      </c>
    </row>
    <row r="4" spans="1:10" x14ac:dyDescent="0.3">
      <c r="A4" t="s">
        <v>6</v>
      </c>
      <c r="B4" s="2"/>
      <c r="C4" s="2">
        <v>-300000</v>
      </c>
      <c r="D4" s="2">
        <v>-180000</v>
      </c>
      <c r="E4" s="2">
        <v>500000</v>
      </c>
      <c r="F4" s="2">
        <f t="shared" ref="F4:F13" si="0">SUM(B4:E4)</f>
        <v>20000</v>
      </c>
    </row>
    <row r="5" spans="1:10" x14ac:dyDescent="0.3">
      <c r="A5" t="s">
        <v>7</v>
      </c>
      <c r="B5" s="2"/>
      <c r="C5" s="2">
        <f>C4-12000</f>
        <v>-312000</v>
      </c>
      <c r="D5" s="2">
        <v>-180000</v>
      </c>
      <c r="E5" s="2">
        <f>E4+20000</f>
        <v>520000</v>
      </c>
      <c r="F5" s="2">
        <f t="shared" si="0"/>
        <v>28000</v>
      </c>
    </row>
    <row r="6" spans="1:10" x14ac:dyDescent="0.3">
      <c r="A6" t="s">
        <v>8</v>
      </c>
      <c r="B6" s="2"/>
      <c r="C6" s="2">
        <f t="shared" ref="C6:C13" si="1">C5-12000</f>
        <v>-324000</v>
      </c>
      <c r="D6" s="2">
        <v>-180000</v>
      </c>
      <c r="E6" s="2">
        <f t="shared" ref="E6:E13" si="2">E5+20000</f>
        <v>540000</v>
      </c>
      <c r="F6" s="2">
        <f t="shared" si="0"/>
        <v>36000</v>
      </c>
    </row>
    <row r="7" spans="1:10" x14ac:dyDescent="0.3">
      <c r="A7" t="s">
        <v>9</v>
      </c>
      <c r="B7" s="2"/>
      <c r="C7" s="2">
        <f t="shared" si="1"/>
        <v>-336000</v>
      </c>
      <c r="D7" s="2">
        <v>-180000</v>
      </c>
      <c r="E7" s="2">
        <f t="shared" si="2"/>
        <v>560000</v>
      </c>
      <c r="F7" s="2">
        <f t="shared" si="0"/>
        <v>44000</v>
      </c>
    </row>
    <row r="8" spans="1:10" x14ac:dyDescent="0.3">
      <c r="A8" t="s">
        <v>10</v>
      </c>
      <c r="B8" s="2"/>
      <c r="C8" s="2">
        <f t="shared" si="1"/>
        <v>-348000</v>
      </c>
      <c r="D8" s="2">
        <v>-180000</v>
      </c>
      <c r="E8" s="2">
        <f t="shared" si="2"/>
        <v>580000</v>
      </c>
      <c r="F8" s="2">
        <f t="shared" si="0"/>
        <v>52000</v>
      </c>
    </row>
    <row r="9" spans="1:10" x14ac:dyDescent="0.3">
      <c r="A9" t="s">
        <v>11</v>
      </c>
      <c r="B9" s="2"/>
      <c r="C9" s="2">
        <f t="shared" si="1"/>
        <v>-360000</v>
      </c>
      <c r="D9" s="2">
        <v>-180000</v>
      </c>
      <c r="E9" s="2">
        <f t="shared" si="2"/>
        <v>600000</v>
      </c>
      <c r="F9" s="2">
        <f t="shared" si="0"/>
        <v>60000</v>
      </c>
    </row>
    <row r="10" spans="1:10" x14ac:dyDescent="0.3">
      <c r="A10" t="s">
        <v>12</v>
      </c>
      <c r="B10" s="2"/>
      <c r="C10" s="2">
        <f t="shared" si="1"/>
        <v>-372000</v>
      </c>
      <c r="D10" s="2">
        <v>-180000</v>
      </c>
      <c r="E10" s="2">
        <f t="shared" si="2"/>
        <v>620000</v>
      </c>
      <c r="F10" s="2">
        <f t="shared" si="0"/>
        <v>68000</v>
      </c>
    </row>
    <row r="11" spans="1:10" x14ac:dyDescent="0.3">
      <c r="A11" t="s">
        <v>13</v>
      </c>
      <c r="B11" s="2"/>
      <c r="C11" s="2">
        <f t="shared" si="1"/>
        <v>-384000</v>
      </c>
      <c r="D11" s="2">
        <v>-180000</v>
      </c>
      <c r="E11" s="2">
        <f t="shared" si="2"/>
        <v>640000</v>
      </c>
      <c r="F11" s="2">
        <f t="shared" si="0"/>
        <v>76000</v>
      </c>
    </row>
    <row r="12" spans="1:10" x14ac:dyDescent="0.3">
      <c r="A12" t="s">
        <v>14</v>
      </c>
      <c r="B12" s="2"/>
      <c r="C12" s="2">
        <f t="shared" si="1"/>
        <v>-396000</v>
      </c>
      <c r="D12" s="2">
        <v>-180000</v>
      </c>
      <c r="E12" s="2">
        <f t="shared" si="2"/>
        <v>660000</v>
      </c>
      <c r="F12" s="2">
        <f t="shared" si="0"/>
        <v>84000</v>
      </c>
    </row>
    <row r="13" spans="1:10" x14ac:dyDescent="0.3">
      <c r="A13" t="s">
        <v>15</v>
      </c>
      <c r="B13" s="2"/>
      <c r="C13" s="2">
        <f t="shared" si="1"/>
        <v>-408000</v>
      </c>
      <c r="D13" s="2">
        <v>-180000</v>
      </c>
      <c r="E13" s="2">
        <f t="shared" si="2"/>
        <v>680000</v>
      </c>
      <c r="F13" s="2">
        <f t="shared" si="0"/>
        <v>92000</v>
      </c>
    </row>
    <row r="15" spans="1:10" x14ac:dyDescent="0.3">
      <c r="A15" t="s">
        <v>16</v>
      </c>
      <c r="C15" s="3">
        <v>0.12</v>
      </c>
    </row>
    <row r="17" spans="1:3" x14ac:dyDescent="0.3">
      <c r="A17" t="s">
        <v>17</v>
      </c>
      <c r="C17" s="4">
        <f>NPV(C15,F4:F13)+F3</f>
        <v>25037.171401810658</v>
      </c>
    </row>
    <row r="19" spans="1:3" x14ac:dyDescent="0.3">
      <c r="A19" t="s">
        <v>18</v>
      </c>
      <c r="C19" s="5">
        <f>IRR(F3:F13,0.1)</f>
        <v>0.13860018259090534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C8BF-C306-49FB-927A-713DB2A2B191}">
  <dimension ref="A1:J19"/>
  <sheetViews>
    <sheetView workbookViewId="0">
      <selection activeCell="G21" sqref="G21"/>
    </sheetView>
  </sheetViews>
  <sheetFormatPr defaultRowHeight="14.4" x14ac:dyDescent="0.3"/>
  <cols>
    <col min="1" max="1" width="13.88671875" customWidth="1"/>
    <col min="2" max="2" width="18.88671875" customWidth="1"/>
    <col min="3" max="3" width="11.21875" customWidth="1"/>
    <col min="4" max="4" width="13.44140625" customWidth="1"/>
    <col min="5" max="5" width="11.33203125" bestFit="1" customWidth="1"/>
  </cols>
  <sheetData>
    <row r="1" spans="1:10" x14ac:dyDescent="0.3">
      <c r="C1" s="7">
        <v>1.0149999999999999</v>
      </c>
      <c r="D1" s="7">
        <v>1</v>
      </c>
      <c r="E1" s="7">
        <v>1</v>
      </c>
    </row>
    <row r="2" spans="1:10" ht="28.8" x14ac:dyDescent="0.3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"/>
      <c r="H2" s="1"/>
      <c r="I2" s="1"/>
      <c r="J2" s="1"/>
    </row>
    <row r="3" spans="1:10" x14ac:dyDescent="0.3">
      <c r="A3" t="s">
        <v>5</v>
      </c>
      <c r="B3" s="2">
        <v>-250000</v>
      </c>
      <c r="C3" s="2"/>
      <c r="D3" s="2"/>
      <c r="E3" s="2"/>
      <c r="F3" s="2">
        <f>SUM(B3:E3)</f>
        <v>-250000</v>
      </c>
    </row>
    <row r="4" spans="1:10" x14ac:dyDescent="0.3">
      <c r="A4" t="s">
        <v>6</v>
      </c>
      <c r="B4" s="2"/>
      <c r="C4" s="2">
        <f>Initial!C4*Sensitivity!C$1</f>
        <v>-304499.99999999994</v>
      </c>
      <c r="D4" s="2">
        <f>Initial!D4*Sensitivity!D$1</f>
        <v>-180000</v>
      </c>
      <c r="E4" s="2">
        <f>Initial!E4*Sensitivity!E$1</f>
        <v>500000</v>
      </c>
      <c r="F4" s="2">
        <f t="shared" ref="F4:F13" si="0">SUM(B4:E4)</f>
        <v>15500.000000000058</v>
      </c>
    </row>
    <row r="5" spans="1:10" x14ac:dyDescent="0.3">
      <c r="A5" t="s">
        <v>7</v>
      </c>
      <c r="B5" s="2"/>
      <c r="C5" s="2">
        <f>Initial!C5*Sensitivity!C$1</f>
        <v>-316679.99999999994</v>
      </c>
      <c r="D5" s="2">
        <f>Initial!D5*Sensitivity!D$1</f>
        <v>-180000</v>
      </c>
      <c r="E5" s="2">
        <f>Initial!E5*Sensitivity!E$1</f>
        <v>520000</v>
      </c>
      <c r="F5" s="2">
        <f t="shared" si="0"/>
        <v>23320.000000000058</v>
      </c>
    </row>
    <row r="6" spans="1:10" x14ac:dyDescent="0.3">
      <c r="A6" t="s">
        <v>8</v>
      </c>
      <c r="B6" s="2"/>
      <c r="C6" s="2">
        <f>Initial!C6*Sensitivity!C$1</f>
        <v>-328859.99999999994</v>
      </c>
      <c r="D6" s="2">
        <f>Initial!D6*Sensitivity!D$1</f>
        <v>-180000</v>
      </c>
      <c r="E6" s="2">
        <f>Initial!E6*Sensitivity!E$1</f>
        <v>540000</v>
      </c>
      <c r="F6" s="2">
        <f t="shared" si="0"/>
        <v>31140.000000000058</v>
      </c>
    </row>
    <row r="7" spans="1:10" x14ac:dyDescent="0.3">
      <c r="A7" t="s">
        <v>9</v>
      </c>
      <c r="B7" s="2"/>
      <c r="C7" s="2">
        <f>Initial!C7*Sensitivity!C$1</f>
        <v>-341039.99999999994</v>
      </c>
      <c r="D7" s="2">
        <f>Initial!D7*Sensitivity!D$1</f>
        <v>-180000</v>
      </c>
      <c r="E7" s="2">
        <f>Initial!E7*Sensitivity!E$1</f>
        <v>560000</v>
      </c>
      <c r="F7" s="2">
        <f t="shared" si="0"/>
        <v>38960.000000000058</v>
      </c>
    </row>
    <row r="8" spans="1:10" x14ac:dyDescent="0.3">
      <c r="A8" t="s">
        <v>10</v>
      </c>
      <c r="B8" s="2"/>
      <c r="C8" s="2">
        <f>Initial!C8*Sensitivity!C$1</f>
        <v>-353219.99999999994</v>
      </c>
      <c r="D8" s="2">
        <f>Initial!D8*Sensitivity!D$1</f>
        <v>-180000</v>
      </c>
      <c r="E8" s="2">
        <f>Initial!E8*Sensitivity!E$1</f>
        <v>580000</v>
      </c>
      <c r="F8" s="2">
        <f t="shared" si="0"/>
        <v>46780</v>
      </c>
    </row>
    <row r="9" spans="1:10" x14ac:dyDescent="0.3">
      <c r="A9" t="s">
        <v>11</v>
      </c>
      <c r="B9" s="2"/>
      <c r="C9" s="2">
        <f>Initial!C9*Sensitivity!C$1</f>
        <v>-365399.99999999994</v>
      </c>
      <c r="D9" s="2">
        <f>Initial!D9*Sensitivity!D$1</f>
        <v>-180000</v>
      </c>
      <c r="E9" s="2">
        <f>Initial!E9*Sensitivity!E$1</f>
        <v>600000</v>
      </c>
      <c r="F9" s="2">
        <f t="shared" si="0"/>
        <v>54600</v>
      </c>
    </row>
    <row r="10" spans="1:10" x14ac:dyDescent="0.3">
      <c r="A10" t="s">
        <v>12</v>
      </c>
      <c r="B10" s="2"/>
      <c r="C10" s="2">
        <f>Initial!C10*Sensitivity!C$1</f>
        <v>-377579.99999999994</v>
      </c>
      <c r="D10" s="2">
        <f>Initial!D10*Sensitivity!D$1</f>
        <v>-180000</v>
      </c>
      <c r="E10" s="2">
        <f>Initial!E10*Sensitivity!E$1</f>
        <v>620000</v>
      </c>
      <c r="F10" s="2">
        <f t="shared" si="0"/>
        <v>62420</v>
      </c>
    </row>
    <row r="11" spans="1:10" x14ac:dyDescent="0.3">
      <c r="A11" t="s">
        <v>13</v>
      </c>
      <c r="B11" s="2"/>
      <c r="C11" s="2">
        <f>Initial!C11*Sensitivity!C$1</f>
        <v>-389759.99999999994</v>
      </c>
      <c r="D11" s="2">
        <f>Initial!D11*Sensitivity!D$1</f>
        <v>-180000</v>
      </c>
      <c r="E11" s="2">
        <f>Initial!E11*Sensitivity!E$1</f>
        <v>640000</v>
      </c>
      <c r="F11" s="2">
        <f t="shared" si="0"/>
        <v>70240</v>
      </c>
    </row>
    <row r="12" spans="1:10" x14ac:dyDescent="0.3">
      <c r="A12" t="s">
        <v>14</v>
      </c>
      <c r="B12" s="2"/>
      <c r="C12" s="2">
        <f>Initial!C12*Sensitivity!C$1</f>
        <v>-401939.99999999994</v>
      </c>
      <c r="D12" s="2">
        <f>Initial!D12*Sensitivity!D$1</f>
        <v>-180000</v>
      </c>
      <c r="E12" s="2">
        <f>Initial!E12*Sensitivity!E$1</f>
        <v>660000</v>
      </c>
      <c r="F12" s="2">
        <f t="shared" si="0"/>
        <v>78060</v>
      </c>
    </row>
    <row r="13" spans="1:10" x14ac:dyDescent="0.3">
      <c r="A13" t="s">
        <v>15</v>
      </c>
      <c r="B13" s="2"/>
      <c r="C13" s="2">
        <f>Initial!C13*Sensitivity!C$1</f>
        <v>-414119.99999999994</v>
      </c>
      <c r="D13" s="2">
        <f>Initial!D13*Sensitivity!D$1</f>
        <v>-180000</v>
      </c>
      <c r="E13" s="2">
        <f>Initial!E13*Sensitivity!E$1</f>
        <v>680000</v>
      </c>
      <c r="F13" s="2">
        <f t="shared" si="0"/>
        <v>85880</v>
      </c>
    </row>
    <row r="15" spans="1:10" x14ac:dyDescent="0.3">
      <c r="A15" t="s">
        <v>16</v>
      </c>
      <c r="C15" s="3">
        <v>0.12</v>
      </c>
    </row>
    <row r="17" spans="1:3" x14ac:dyDescent="0.3">
      <c r="A17" t="s">
        <v>17</v>
      </c>
      <c r="C17" s="4">
        <f>NPV(C15,F4:F13)+F3</f>
        <v>-4034.5682197939313</v>
      </c>
    </row>
    <row r="19" spans="1:3" x14ac:dyDescent="0.3">
      <c r="A19" t="s">
        <v>18</v>
      </c>
      <c r="C19" s="5">
        <f>IRR(F3:F13,0.1)</f>
        <v>0.11695957764352727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F73A-6020-4B2F-80B7-9440A7002E45}">
  <dimension ref="E3:H17"/>
  <sheetViews>
    <sheetView showGridLines="0" tabSelected="1" workbookViewId="0">
      <selection activeCell="G14" sqref="G14"/>
    </sheetView>
  </sheetViews>
  <sheetFormatPr defaultRowHeight="14.4" x14ac:dyDescent="0.3"/>
  <cols>
    <col min="5" max="5" width="13.21875" bestFit="1" customWidth="1"/>
    <col min="6" max="6" width="12.6640625" bestFit="1" customWidth="1"/>
    <col min="7" max="7" width="9.33203125" bestFit="1" customWidth="1"/>
  </cols>
  <sheetData>
    <row r="3" spans="5:8" ht="15" thickBot="1" x14ac:dyDescent="0.35">
      <c r="G3" s="8"/>
    </row>
    <row r="4" spans="5:8" x14ac:dyDescent="0.3">
      <c r="E4" s="9" t="s">
        <v>19</v>
      </c>
      <c r="F4" s="10" t="s">
        <v>22</v>
      </c>
      <c r="G4" s="11">
        <v>784</v>
      </c>
      <c r="H4" s="23" t="s">
        <v>20</v>
      </c>
    </row>
    <row r="5" spans="5:8" x14ac:dyDescent="0.3">
      <c r="E5" s="12" t="s">
        <v>21</v>
      </c>
      <c r="F5" s="13" t="s">
        <v>23</v>
      </c>
      <c r="G5" s="14">
        <v>293</v>
      </c>
      <c r="H5" s="24" t="s">
        <v>20</v>
      </c>
    </row>
    <row r="6" spans="5:8" x14ac:dyDescent="0.3">
      <c r="E6" s="12" t="s">
        <v>4</v>
      </c>
      <c r="F6" s="13" t="s">
        <v>24</v>
      </c>
      <c r="G6" s="14">
        <f>G4+G5</f>
        <v>1077</v>
      </c>
      <c r="H6" s="24" t="s">
        <v>20</v>
      </c>
    </row>
    <row r="7" spans="5:8" ht="15.6" x14ac:dyDescent="0.35">
      <c r="E7" s="12" t="s">
        <v>25</v>
      </c>
      <c r="F7" s="13" t="s">
        <v>26</v>
      </c>
      <c r="G7" s="16">
        <v>0.14000000000000001</v>
      </c>
      <c r="H7" s="15"/>
    </row>
    <row r="8" spans="5:8" ht="15.6" x14ac:dyDescent="0.35">
      <c r="E8" s="12" t="s">
        <v>28</v>
      </c>
      <c r="F8" s="13" t="s">
        <v>27</v>
      </c>
      <c r="G8" s="16">
        <v>7.0000000000000007E-2</v>
      </c>
      <c r="H8" s="15"/>
    </row>
    <row r="9" spans="5:8" x14ac:dyDescent="0.3">
      <c r="E9" s="12" t="s">
        <v>29</v>
      </c>
      <c r="F9" s="13" t="s">
        <v>30</v>
      </c>
      <c r="G9" s="16">
        <v>0.2</v>
      </c>
      <c r="H9" s="15"/>
    </row>
    <row r="10" spans="5:8" x14ac:dyDescent="0.3">
      <c r="E10" s="12"/>
      <c r="F10" s="17"/>
      <c r="G10" s="17"/>
      <c r="H10" s="15"/>
    </row>
    <row r="11" spans="5:8" x14ac:dyDescent="0.3">
      <c r="E11" s="12" t="s">
        <v>31</v>
      </c>
      <c r="F11" s="13" t="s">
        <v>32</v>
      </c>
      <c r="G11" s="18">
        <f>G4/G6</f>
        <v>0.72794800371402046</v>
      </c>
      <c r="H11" s="15"/>
    </row>
    <row r="12" spans="5:8" x14ac:dyDescent="0.3">
      <c r="E12" s="12" t="s">
        <v>33</v>
      </c>
      <c r="F12" s="13" t="s">
        <v>34</v>
      </c>
      <c r="G12" s="18">
        <f>1-G11</f>
        <v>0.27205199628597954</v>
      </c>
      <c r="H12" s="15"/>
    </row>
    <row r="13" spans="5:8" x14ac:dyDescent="0.3">
      <c r="E13" s="12"/>
      <c r="F13" s="17"/>
      <c r="G13" s="18"/>
      <c r="H13" s="15"/>
    </row>
    <row r="14" spans="5:8" ht="15.6" x14ac:dyDescent="0.35">
      <c r="E14" s="12" t="s">
        <v>35</v>
      </c>
      <c r="F14" s="13" t="s">
        <v>36</v>
      </c>
      <c r="G14" s="18">
        <f>G11*G7</f>
        <v>0.10191272051996288</v>
      </c>
      <c r="H14" s="15"/>
    </row>
    <row r="15" spans="5:8" ht="15.6" x14ac:dyDescent="0.35">
      <c r="E15" s="12" t="s">
        <v>37</v>
      </c>
      <c r="F15" s="13" t="s">
        <v>41</v>
      </c>
      <c r="G15" s="18">
        <f>G12*G8*(1-G9)</f>
        <v>1.5234911792014855E-2</v>
      </c>
      <c r="H15" s="15"/>
    </row>
    <row r="16" spans="5:8" x14ac:dyDescent="0.3">
      <c r="E16" s="12" t="s">
        <v>38</v>
      </c>
      <c r="F16" s="13" t="s">
        <v>39</v>
      </c>
      <c r="G16" s="18">
        <f>G14+G15</f>
        <v>0.11714763231197774</v>
      </c>
      <c r="H16" s="15"/>
    </row>
    <row r="17" spans="5:8" ht="15" thickBot="1" x14ac:dyDescent="0.35">
      <c r="E17" s="19"/>
      <c r="F17" s="20" t="s">
        <v>40</v>
      </c>
      <c r="G17" s="21">
        <f>G16</f>
        <v>0.11714763231197774</v>
      </c>
      <c r="H17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Initial</vt:lpstr>
      <vt:lpstr>Sensitivity</vt:lpstr>
      <vt:lpstr>WACC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2019-09-29T05:49:09Z</dcterms:created>
  <dcterms:modified xsi:type="dcterms:W3CDTF">2019-12-24T14:22:53Z</dcterms:modified>
</cp:coreProperties>
</file>